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7710" tabRatio="201" activeTab="0"/>
  </bookViews>
  <sheets>
    <sheet name="WC III" sheetId="1" r:id="rId1"/>
    <sheet name="Results" sheetId="2" r:id="rId2"/>
  </sheets>
  <definedNames>
    <definedName name="_xlnm.Print_Area" localSheetId="1">'Results'!$A$1:$AE$55</definedName>
    <definedName name="_xlnm.Print_Area" localSheetId="0">'WC III'!$B$2:$AF$53</definedName>
    <definedName name="Z_C4D5DB5D_809B_11DB_A9B3_000A95C8D49C_.wvu.Cols" localSheetId="0" hidden="1">'WC III'!$AH:$IV</definedName>
    <definedName name="Z_C4D5DB5D_809B_11DB_A9B3_000A95C8D49C_.wvu.PrintArea" localSheetId="0" hidden="1">'WC III'!$C$3:$L$28</definedName>
  </definedNames>
  <calcPr fullCalcOnLoad="1"/>
</workbook>
</file>

<file path=xl/sharedStrings.xml><?xml version="1.0" encoding="utf-8"?>
<sst xmlns="http://schemas.openxmlformats.org/spreadsheetml/2006/main" count="1042" uniqueCount="295">
  <si>
    <t>GAPM</t>
  </si>
  <si>
    <t>Blitzer Elf</t>
  </si>
  <si>
    <t>P</t>
  </si>
  <si>
    <t>Snotling</t>
  </si>
  <si>
    <t>G</t>
  </si>
  <si>
    <t>AV</t>
  </si>
  <si>
    <t>Troll</t>
  </si>
  <si>
    <t>Kroxigor</t>
  </si>
  <si>
    <t>MA</t>
  </si>
  <si>
    <t>ST</t>
  </si>
  <si>
    <t>AG</t>
  </si>
  <si>
    <t>GAP</t>
  </si>
  <si>
    <t>Vampire</t>
  </si>
  <si>
    <t>Thrall</t>
  </si>
  <si>
    <t>Goblin</t>
  </si>
  <si>
    <t>Chaos</t>
  </si>
  <si>
    <t>Halfling</t>
  </si>
  <si>
    <t>Norse</t>
  </si>
  <si>
    <t>Skaven</t>
  </si>
  <si>
    <t>Wardancer</t>
  </si>
  <si>
    <t>Blitzer Skaven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</si>
  <si>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</si>
  <si>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</si>
  <si>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</si>
  <si>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</si>
  <si>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</si>
  <si>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</si>
  <si>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</si>
  <si>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</si>
  <si>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</si>
  <si>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</si>
  <si>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</si>
  <si>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CHEERLEADERS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</si>
  <si>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</si>
  <si>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</si>
  <si>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</si>
  <si>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</si>
  <si>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</si>
  <si>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</si>
  <si>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</si>
  <si>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</si>
  <si>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</si>
  <si>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</si>
  <si>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</si>
  <si>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</si>
  <si>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</si>
  <si>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</si>
  <si>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</si>
  <si>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</si>
  <si>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</si>
  <si>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</si>
  <si>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</si>
  <si>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</si>
  <si>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</si>
  <si>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</si>
  <si>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</si>
  <si>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</si>
  <si>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</si>
  <si>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</si>
  <si>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</si>
  <si>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</si>
  <si>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</si>
  <si>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</si>
  <si>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</si>
  <si>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</si>
  <si>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</si>
  <si>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</si>
  <si>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</si>
  <si>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</si>
  <si>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</si>
  <si>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</si>
  <si>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</si>
  <si>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</si>
  <si>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</si>
  <si>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</si>
  <si>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</si>
  <si>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</si>
  <si>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</si>
  <si>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</si>
  <si>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</si>
  <si>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</si>
  <si>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</si>
  <si>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</si>
  <si>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</si>
  <si>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</si>
  <si>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</si>
  <si>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</si>
  <si>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</si>
  <si>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</si>
  <si>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</si>
  <si>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</si>
  <si>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</si>
  <si>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</si>
  <si>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</si>
  <si>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</si>
  <si>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</si>
  <si>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</si>
  <si>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</si>
  <si>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</si>
  <si>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</si>
  <si>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</si>
  <si>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</si>
  <si>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</si>
  <si>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</si>
  <si>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</si>
  <si>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</si>
  <si>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</si>
  <si>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</si>
  <si>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</si>
  <si>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</si>
  <si>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</si>
  <si>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</si>
  <si>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</si>
  <si>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</si>
  <si>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</si>
  <si>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</si>
  <si>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</si>
  <si>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</si>
  <si>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</si>
  <si>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</si>
  <si>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</si>
  <si>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</si>
  <si>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</si>
  <si>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</si>
  <si>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</si>
  <si>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</si>
  <si>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</si>
  <si>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</si>
  <si>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</si>
  <si>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</si>
  <si>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</si>
  <si>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</si>
  <si>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</si>
  <si>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</si>
  <si>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</si>
  <si>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</si>
  <si>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</si>
  <si>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</si>
  <si>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</si>
  <si>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</si>
  <si>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</si>
  <si>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</si>
  <si>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</si>
  <si>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</si>
  <si>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</si>
  <si>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</si>
  <si>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</si>
  <si>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</si>
  <si>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</si>
  <si>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</si>
  <si>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</si>
  <si>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</si>
  <si>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</si>
  <si>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</si>
  <si>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</si>
  <si>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</si>
  <si>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</si>
  <si>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</si>
  <si>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</si>
  <si>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</si>
  <si>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</si>
  <si>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</si>
  <si>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</si>
  <si>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</si>
  <si>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</si>
  <si>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</si>
  <si>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</si>
  <si>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</si>
  <si>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</si>
  <si>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</si>
  <si>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FAN FACTOR</t>
  </si>
  <si>
    <t>RE-ROLLS</t>
  </si>
  <si>
    <t>No.</t>
  </si>
  <si>
    <t>VA</t>
  </si>
  <si>
    <t>Standard Skills</t>
  </si>
  <si>
    <t>Upgrades</t>
  </si>
  <si>
    <t>ASSISTANT COACHES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</si>
  <si>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</si>
  <si>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</si>
  <si>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</si>
  <si>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</si>
  <si>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</si>
  <si>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</si>
  <si>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</si>
  <si>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</si>
  <si>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</si>
  <si>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</si>
  <si>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</si>
  <si>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</si>
  <si>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</si>
  <si>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</si>
  <si>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</si>
  <si>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</si>
  <si>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</si>
  <si>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</si>
  <si>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</si>
  <si>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</si>
  <si>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</si>
  <si>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</si>
  <si>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</si>
  <si>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</si>
  <si>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</si>
  <si>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</si>
  <si>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</si>
  <si>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</si>
  <si>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</si>
  <si>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</si>
  <si>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</si>
  <si>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</si>
  <si>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</si>
  <si>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</si>
  <si>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</si>
  <si>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</si>
  <si>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</si>
  <si>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</si>
  <si>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</si>
  <si>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</si>
  <si>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</si>
  <si>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</si>
  <si>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Minotaur°°</t>
  </si>
  <si>
    <t>Kroxigor°</t>
  </si>
  <si>
    <t>Right Stuff, Dodge, Stunty</t>
  </si>
  <si>
    <t>Goblin°</t>
  </si>
  <si>
    <t>Troll°</t>
  </si>
  <si>
    <t>Zombie°</t>
  </si>
  <si>
    <t>Ghoul°</t>
  </si>
  <si>
    <t>Wight°</t>
  </si>
  <si>
    <t>Skeleton°</t>
  </si>
  <si>
    <t>COACH</t>
  </si>
  <si>
    <t>TOTALE</t>
  </si>
  <si>
    <t>TD+</t>
  </si>
  <si>
    <t>TD-</t>
  </si>
  <si>
    <t>Cas+</t>
  </si>
  <si>
    <t>Cas-</t>
  </si>
  <si>
    <t>-</t>
  </si>
  <si>
    <t>PT</t>
  </si>
  <si>
    <t>Puggy Baconbreath</t>
  </si>
  <si>
    <t>Willow Rosebark</t>
  </si>
  <si>
    <t>Zara the Slayer</t>
  </si>
  <si>
    <t>Bertha Bigfist</t>
  </si>
  <si>
    <t>Deeproot Strongbranch</t>
  </si>
  <si>
    <t>Morg ’n’ Thorg</t>
  </si>
  <si>
    <t>Bomber Dribblesnot</t>
  </si>
  <si>
    <t>Fungus the Loon</t>
  </si>
  <si>
    <t>Nobbla Blackwart</t>
  </si>
  <si>
    <t>Scrappa Sorehead</t>
  </si>
  <si>
    <t>Ripper</t>
  </si>
  <si>
    <t>Brick Far’th **</t>
  </si>
  <si>
    <t>Grotty **</t>
  </si>
  <si>
    <t>Helmut Wulf</t>
  </si>
  <si>
    <t>Crazy Igor</t>
  </si>
  <si>
    <t>J Earlice</t>
  </si>
  <si>
    <t>Wilhelm Chaney</t>
  </si>
  <si>
    <t>Count Luthor Von Drakenborg</t>
  </si>
  <si>
    <t>Fezglitch</t>
  </si>
  <si>
    <t>Skitter Stab-Stab</t>
  </si>
  <si>
    <t>Glart Smashrip Jr.</t>
  </si>
  <si>
    <t>Loner, Bone-head, Break Tackle, Dodge, Mighty Blow, Thick Skull, Throw Team-Mate</t>
  </si>
  <si>
    <t>Loner, Bone-head, Mighty Blow, Nerves of Steel, Strong Arm, Thick Skull, Throw Team-Mate</t>
  </si>
  <si>
    <t>Loner, Dodge, Right Stuff, Stunty</t>
  </si>
  <si>
    <t>Loner, Accurate, Bombardier, Dodge, Right Stuff, Secret Weapon, Stunty</t>
  </si>
  <si>
    <t>Loner, Block, Hypnotic Gaze, Regeneration, Side Step</t>
  </si>
  <si>
    <t>Loner, Dauntless, Regeneration, Thick Skull</t>
  </si>
  <si>
    <t>Loner, Block, Mighty Blow, Stand Firm, Strong Arm, Thick Skull, Throw Team-Mate</t>
  </si>
  <si>
    <t>Loner, Ball &amp; Chain, Disturbing Presence, Foul Appearance, No Hands, Secret Weapon</t>
  </si>
  <si>
    <t>Loner, Ball &amp; Chain, Mighty Blow, No Hands, Secret Weapon, Stunty</t>
  </si>
  <si>
    <t>Loner, Block, Claws, Juggernaut</t>
  </si>
  <si>
    <t>Loner, Chainsaw, Secret Weapon, Stand Firm</t>
  </si>
  <si>
    <t>Loner, Catch, Diving Catch, Dodge, Sprint</t>
  </si>
  <si>
    <t>Loner, Block, Mighty Blow, Thick Skull, Throw Team-Mate</t>
  </si>
  <si>
    <t>Loner, Block, Dodge, Chainsaw, Secret Weapon, Stunty</t>
  </si>
  <si>
    <t>Loner, Block, Dodge, Nerves of Steel, Right Stuff, Stunty</t>
  </si>
  <si>
    <t>Loner, Grab, Mighty Blow, Regeneration, Throw Team-Mate</t>
  </si>
  <si>
    <t>Loner, Dirty Player, Dodge, Leap, Right Stuff, Sprint, Stunty, Sure Feet, Very Long Legs</t>
  </si>
  <si>
    <t>Loner, Dodge, Prehensile Tail, Shadowing, Stab</t>
  </si>
  <si>
    <t>Loner, Catch, Claws, Frenzy, Regeneration, Wrestle</t>
  </si>
  <si>
    <t>Loner, Dauntless, Side Step, Thick Skull</t>
  </si>
  <si>
    <t>Loner, Block, Dauntless, Dodge, Jump Up, Stab, Stakes</t>
  </si>
  <si>
    <t>I match</t>
  </si>
  <si>
    <t>IV match</t>
  </si>
  <si>
    <t>VII match</t>
  </si>
  <si>
    <t>VIII match</t>
  </si>
  <si>
    <t>V match</t>
  </si>
  <si>
    <t>II match</t>
  </si>
  <si>
    <t>III match</t>
  </si>
  <si>
    <t>VI match</t>
  </si>
  <si>
    <t>IX match</t>
  </si>
  <si>
    <t>TEAM</t>
  </si>
  <si>
    <t>POSITION</t>
  </si>
  <si>
    <t>TOTAL
POINT</t>
  </si>
  <si>
    <t>ReRoll</t>
  </si>
  <si>
    <t>Apo</t>
  </si>
  <si>
    <t>Bribes&amp;Chef</t>
  </si>
  <si>
    <t>Team Name</t>
  </si>
  <si>
    <t>Match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</si>
</sst>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shrinkToFit="1"/>
      <protection/>
    </xf>
    <xf numFmtId="0" fontId="1" fillId="34" borderId="18" xfId="0" applyNumberFormat="1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" fillId="34" borderId="20" xfId="0" applyFont="1" applyFill="1" applyBorder="1" applyAlignment="1" applyProtection="1">
      <alignment vertical="center"/>
      <protection/>
    </xf>
    <xf numFmtId="0" fontId="1" fillId="34" borderId="20" xfId="0" applyNumberFormat="1" applyFont="1" applyFill="1" applyBorder="1" applyAlignment="1" applyProtection="1">
      <alignment vertical="center"/>
      <protection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horizontal="center" vertical="center" shrinkToFit="1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 shrinkToFit="1"/>
      <protection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" fillId="34" borderId="17" xfId="0" applyNumberFormat="1" applyFont="1" applyFill="1" applyBorder="1" applyAlignment="1" applyProtection="1">
      <alignment vertical="center"/>
      <protection/>
    </xf>
    <xf numFmtId="0" fontId="1" fillId="34" borderId="29" xfId="0" applyFont="1" applyFill="1" applyBorder="1" applyAlignment="1" applyProtection="1">
      <alignment vertical="center"/>
      <protection hidden="1"/>
    </xf>
    <xf numFmtId="0" fontId="0" fillId="34" borderId="29" xfId="0" applyFill="1" applyBorder="1" applyAlignment="1" applyProtection="1">
      <alignment/>
      <protection/>
    </xf>
    <xf numFmtId="0" fontId="1" fillId="34" borderId="3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0" fontId="2" fillId="36" borderId="0" xfId="0" applyFont="1" applyFill="1" applyBorder="1" applyAlignment="1" applyProtection="1">
      <alignment vertical="center" shrinkToFit="1"/>
      <protection/>
    </xf>
    <xf numFmtId="0" fontId="2" fillId="36" borderId="0" xfId="0" applyFont="1" applyFill="1" applyAlignment="1" applyProtection="1">
      <alignment vertical="center" shrinkToFit="1"/>
      <protection/>
    </xf>
    <xf numFmtId="0" fontId="2" fillId="36" borderId="0" xfId="0" applyFont="1" applyFill="1" applyBorder="1" applyAlignment="1" applyProtection="1">
      <alignment vertical="center" wrapText="1" shrinkToFit="1"/>
      <protection/>
    </xf>
    <xf numFmtId="0" fontId="2" fillId="0" borderId="41" xfId="0" applyFont="1" applyFill="1" applyBorder="1" applyAlignment="1" applyProtection="1">
      <alignment vertical="center" shrinkToFit="1"/>
      <protection/>
    </xf>
    <xf numFmtId="3" fontId="0" fillId="0" borderId="35" xfId="0" applyNumberFormat="1" applyBorder="1" applyAlignment="1" applyProtection="1">
      <alignment horizontal="center" vertical="center"/>
      <protection/>
    </xf>
    <xf numFmtId="3" fontId="0" fillId="0" borderId="24" xfId="0" applyNumberFormat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 wrapText="1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3" fontId="0" fillId="0" borderId="34" xfId="0" applyNumberFormat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 shrinkToFit="1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 shrinkToFit="1"/>
      <protection hidden="1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 applyProtection="1">
      <alignment horizontal="center" vertical="center" shrinkToFit="1"/>
      <protection locked="0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9" fillId="0" borderId="48" xfId="0" applyFont="1" applyFill="1" applyBorder="1" applyAlignment="1" applyProtection="1">
      <alignment horizontal="center" vertical="center" shrinkToFit="1"/>
      <protection hidden="1"/>
    </xf>
    <xf numFmtId="0" fontId="49" fillId="0" borderId="49" xfId="0" applyFont="1" applyFill="1" applyBorder="1" applyAlignment="1" applyProtection="1">
      <alignment horizontal="center" vertical="center" shrinkToFit="1"/>
      <protection hidden="1"/>
    </xf>
    <xf numFmtId="0" fontId="49" fillId="0" borderId="35" xfId="0" applyFont="1" applyFill="1" applyBorder="1" applyAlignment="1" applyProtection="1">
      <alignment horizontal="center" vertical="center" shrinkToFit="1"/>
      <protection hidden="1"/>
    </xf>
    <xf numFmtId="0" fontId="49" fillId="0" borderId="50" xfId="0" applyFont="1" applyFill="1" applyBorder="1" applyAlignment="1" applyProtection="1">
      <alignment horizontal="center" vertical="center" shrinkToFit="1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3" fontId="8" fillId="33" borderId="35" xfId="0" applyNumberFormat="1" applyFont="1" applyFill="1" applyBorder="1" applyAlignment="1" applyProtection="1">
      <alignment horizontal="center" vertical="center" textRotation="180"/>
      <protection/>
    </xf>
    <xf numFmtId="3" fontId="8" fillId="33" borderId="24" xfId="0" applyNumberFormat="1" applyFont="1" applyFill="1" applyBorder="1" applyAlignment="1" applyProtection="1">
      <alignment horizontal="center" vertical="center" textRotation="180"/>
      <protection/>
    </xf>
    <xf numFmtId="3" fontId="8" fillId="33" borderId="34" xfId="0" applyNumberFormat="1" applyFont="1" applyFill="1" applyBorder="1" applyAlignment="1" applyProtection="1">
      <alignment horizontal="center" vertical="center" textRotation="180"/>
      <protection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right" vertical="center"/>
      <protection hidden="1"/>
    </xf>
    <xf numFmtId="3" fontId="8" fillId="37" borderId="35" xfId="0" applyNumberFormat="1" applyFont="1" applyFill="1" applyBorder="1" applyAlignment="1" applyProtection="1">
      <alignment horizontal="center" vertical="center" textRotation="180"/>
      <protection/>
    </xf>
    <xf numFmtId="3" fontId="8" fillId="37" borderId="24" xfId="0" applyNumberFormat="1" applyFont="1" applyFill="1" applyBorder="1" applyAlignment="1" applyProtection="1">
      <alignment horizontal="center" vertical="center" textRotation="180"/>
      <protection/>
    </xf>
    <xf numFmtId="3" fontId="8" fillId="37" borderId="34" xfId="0" applyNumberFormat="1" applyFont="1" applyFill="1" applyBorder="1" applyAlignment="1" applyProtection="1">
      <alignment horizontal="center" vertical="center" textRotation="180"/>
      <protection/>
    </xf>
    <xf numFmtId="3" fontId="8" fillId="38" borderId="35" xfId="0" applyNumberFormat="1" applyFont="1" applyFill="1" applyBorder="1" applyAlignment="1" applyProtection="1">
      <alignment horizontal="center" vertical="center" textRotation="180"/>
      <protection/>
    </xf>
    <xf numFmtId="3" fontId="8" fillId="38" borderId="24" xfId="0" applyNumberFormat="1" applyFont="1" applyFill="1" applyBorder="1" applyAlignment="1" applyProtection="1">
      <alignment horizontal="center" vertical="center" textRotation="180"/>
      <protection/>
    </xf>
    <xf numFmtId="3" fontId="8" fillId="38" borderId="34" xfId="0" applyNumberFormat="1" applyFont="1" applyFill="1" applyBorder="1" applyAlignment="1" applyProtection="1">
      <alignment horizontal="center" vertical="center" textRotation="180"/>
      <protection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right" vertical="center"/>
      <protection hidden="1"/>
    </xf>
    <xf numFmtId="0" fontId="1" fillId="0" borderId="56" xfId="0" applyFont="1" applyFill="1" applyBorder="1" applyAlignment="1" applyProtection="1">
      <alignment horizontal="right" vertical="center"/>
      <protection hidden="1"/>
    </xf>
    <xf numFmtId="0" fontId="1" fillId="0" borderId="57" xfId="0" applyFont="1" applyFill="1" applyBorder="1" applyAlignment="1" applyProtection="1">
      <alignment horizontal="right" vertical="center"/>
      <protection hidden="1"/>
    </xf>
    <xf numFmtId="0" fontId="1" fillId="0" borderId="58" xfId="0" applyFont="1" applyFill="1" applyBorder="1" applyAlignment="1" applyProtection="1">
      <alignment horizontal="right" vertical="center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0" fillId="0" borderId="5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0" borderId="64" xfId="0" applyFont="1" applyFill="1" applyBorder="1" applyAlignment="1" applyProtection="1">
      <alignment horizontal="center" vertical="center" shrinkToFi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65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O184"/>
  <sheetViews>
    <sheetView tabSelected="1" zoomScale="75" zoomScaleNormal="75" workbookViewId="0" topLeftCell="A1">
      <selection activeCell="A1" sqref="A1"/>
    </sheetView>
  </sheetViews>
  <sheetFormatPr defaultColWidth="0" defaultRowHeight="15.75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9.7109375" style="27" customWidth="1"/>
    <col min="5" max="5" width="3.140625" style="10" customWidth="1"/>
    <col min="6" max="8" width="3.00390625" style="10" customWidth="1"/>
    <col min="9" max="9" width="15.7109375" style="10" customWidth="1"/>
    <col min="10" max="10" width="10.7109375" style="10" customWidth="1"/>
    <col min="11" max="11" width="5.7109375" style="10" customWidth="1"/>
    <col min="12" max="12" width="1.7109375" style="10" customWidth="1"/>
    <col min="13" max="13" width="3.140625" style="10" customWidth="1"/>
    <col min="14" max="14" width="19.7109375" style="27" customWidth="1"/>
    <col min="15" max="15" width="3.140625" style="10" customWidth="1"/>
    <col min="16" max="18" width="3.00390625" style="10" customWidth="1"/>
    <col min="19" max="19" width="15.7109375" style="10" customWidth="1"/>
    <col min="20" max="20" width="10.7109375" style="10" customWidth="1"/>
    <col min="21" max="21" width="5.7109375" style="10" customWidth="1"/>
    <col min="22" max="22" width="1.7109375" style="10" customWidth="1"/>
    <col min="23" max="23" width="3.140625" style="10" customWidth="1"/>
    <col min="24" max="24" width="19.7109375" style="27" customWidth="1"/>
    <col min="25" max="25" width="3.140625" style="10" customWidth="1"/>
    <col min="26" max="28" width="3.00390625" style="10" customWidth="1"/>
    <col min="29" max="29" width="15.7109375" style="10" customWidth="1"/>
    <col min="30" max="30" width="10.7109375" style="10" customWidth="1"/>
    <col min="31" max="31" width="5.7109375" style="10" customWidth="1"/>
    <col min="32" max="33" width="1.7109375" style="10" customWidth="1"/>
    <col min="34" max="75" width="5.28125" style="10" hidden="1" customWidth="1"/>
    <col min="76" max="76" width="5.28125" style="25" hidden="1" customWidth="1"/>
    <col min="77" max="77" width="5.28125" style="14" hidden="1" customWidth="1"/>
    <col min="78" max="81" width="5.28125" style="19" hidden="1" customWidth="1"/>
    <col min="82" max="82" width="5.28125" style="21" hidden="1" customWidth="1"/>
    <col min="83" max="86" width="5.28125" style="18" hidden="1" customWidth="1"/>
    <col min="87" max="87" width="5.28125" style="24" hidden="1" customWidth="1"/>
    <col min="88" max="88" width="5.28125" style="26" hidden="1" customWidth="1"/>
    <col min="89" max="89" width="5.28125" style="23" hidden="1" customWidth="1"/>
    <col min="90" max="95" width="5.28125" style="24" hidden="1" customWidth="1"/>
    <col min="96" max="96" width="5.28125" style="26" hidden="1" customWidth="1"/>
    <col min="97" max="97" width="10.140625" style="24" hidden="1" customWidth="1"/>
    <col min="98" max="98" width="10.140625" style="34" hidden="1" customWidth="1"/>
    <col min="99" max="99" width="5.28125" style="24" hidden="1" customWidth="1"/>
    <col min="100" max="100" width="5.28125" style="26" hidden="1" customWidth="1"/>
    <col min="101" max="101" width="10.140625" style="24" hidden="1" customWidth="1"/>
    <col min="102" max="102" width="10.140625" style="34" hidden="1" customWidth="1"/>
    <col min="103" max="103" width="5.28125" style="24" hidden="1" customWidth="1"/>
    <col min="104" max="104" width="5.28125" style="26" hidden="1" customWidth="1"/>
    <col min="105" max="105" width="10.140625" style="24" hidden="1" customWidth="1"/>
    <col min="106" max="106" width="10.140625" style="34" hidden="1" customWidth="1"/>
    <col min="107" max="107" width="5.28125" style="24" hidden="1" customWidth="1"/>
    <col min="108" max="108" width="5.28125" style="26" hidden="1" customWidth="1"/>
    <col min="109" max="109" width="10.140625" style="24" hidden="1" customWidth="1"/>
    <col min="110" max="110" width="10.140625" style="34" hidden="1" customWidth="1"/>
    <col min="111" max="111" width="5.28125" style="24" hidden="1" customWidth="1"/>
    <col min="112" max="112" width="5.28125" style="26" hidden="1" customWidth="1"/>
    <col min="113" max="113" width="10.140625" style="24" hidden="1" customWidth="1"/>
    <col min="114" max="114" width="10.140625" style="34" hidden="1" customWidth="1"/>
    <col min="115" max="115" width="5.28125" style="24" hidden="1" customWidth="1"/>
    <col min="116" max="116" width="5.28125" style="26" hidden="1" customWidth="1"/>
    <col min="117" max="117" width="10.140625" style="24" hidden="1" customWidth="1"/>
    <col min="118" max="118" width="10.140625" style="34" hidden="1" customWidth="1"/>
    <col min="119" max="119" width="5.28125" style="24" hidden="1" customWidth="1"/>
    <col min="120" max="120" width="5.28125" style="26" hidden="1" customWidth="1"/>
    <col min="121" max="122" width="18.8515625" style="15" hidden="1" customWidth="1"/>
    <col min="123" max="124" width="18.8515625" style="17" hidden="1" customWidth="1"/>
    <col min="125" max="125" width="18.8515625" style="15" hidden="1" customWidth="1"/>
    <col min="126" max="126" width="18.8515625" style="17" hidden="1" customWidth="1"/>
    <col min="127" max="130" width="18.8515625" style="15" hidden="1" customWidth="1"/>
    <col min="131" max="131" width="18.8515625" style="10" hidden="1" customWidth="1"/>
    <col min="132" max="132" width="15.421875" style="15" hidden="1" customWidth="1"/>
    <col min="133" max="133" width="15.421875" style="10" hidden="1" customWidth="1"/>
    <col min="134" max="134" width="15.421875" style="17" hidden="1" customWidth="1"/>
    <col min="135" max="140" width="15.421875" style="10" hidden="1" customWidth="1"/>
    <col min="141" max="142" width="15.421875" style="15" hidden="1" customWidth="1"/>
    <col min="143" max="143" width="15.421875" style="10" hidden="1" customWidth="1"/>
    <col min="144" max="144" width="15.421875" style="15" hidden="1" customWidth="1"/>
    <col min="145" max="250" width="9.140625" style="10" hidden="1" customWidth="1"/>
    <col min="251" max="252" width="5.28125" style="10" hidden="1" customWidth="1"/>
    <col min="253" max="16384" width="9.140625" style="10" hidden="1" customWidth="1"/>
  </cols>
  <sheetData>
    <row r="1" ht="8.25" customHeight="1" thickBot="1"/>
    <row r="2" spans="2:32" ht="33" customHeight="1" thickBot="1">
      <c r="B2" s="149" t="s">
        <v>293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</row>
    <row r="3" spans="2:76" ht="8.25" customHeight="1" thickBot="1">
      <c r="B3" s="62"/>
      <c r="C3" s="71"/>
      <c r="D3" s="72"/>
      <c r="E3" s="71"/>
      <c r="F3" s="71"/>
      <c r="G3" s="71"/>
      <c r="H3" s="71"/>
      <c r="I3" s="71"/>
      <c r="J3" s="71"/>
      <c r="K3" s="71"/>
      <c r="L3" s="86"/>
      <c r="M3" s="71"/>
      <c r="N3" s="72"/>
      <c r="O3" s="71"/>
      <c r="P3" s="71"/>
      <c r="Q3" s="71"/>
      <c r="R3" s="71"/>
      <c r="S3" s="71"/>
      <c r="T3" s="71"/>
      <c r="U3" s="71"/>
      <c r="V3" s="86"/>
      <c r="W3" s="88"/>
      <c r="X3" s="72"/>
      <c r="Y3" s="71"/>
      <c r="Z3" s="71"/>
      <c r="AA3" s="71"/>
      <c r="AB3" s="71"/>
      <c r="AC3" s="71"/>
      <c r="AD3" s="71"/>
      <c r="AE3" s="71"/>
      <c r="AF3" s="68"/>
      <c r="AH3" s="1"/>
      <c r="AO3" s="1"/>
      <c r="AV3" s="1"/>
      <c r="BC3" s="1"/>
      <c r="BJ3" s="1"/>
      <c r="BQ3" s="1"/>
      <c r="BX3" s="78"/>
    </row>
    <row r="4" spans="2:145" ht="17.25" customHeight="1">
      <c r="B4" s="63"/>
      <c r="C4" s="121" t="s">
        <v>172</v>
      </c>
      <c r="D4" s="122" t="str">
        <f>VLOOKUP(AI24,CJ5:CK28,2,FALSE)</f>
        <v>Amazon</v>
      </c>
      <c r="E4" s="123" t="s">
        <v>8</v>
      </c>
      <c r="F4" s="123" t="s">
        <v>9</v>
      </c>
      <c r="G4" s="123" t="s">
        <v>10</v>
      </c>
      <c r="H4" s="123" t="s">
        <v>173</v>
      </c>
      <c r="I4" s="123" t="s">
        <v>174</v>
      </c>
      <c r="J4" s="186" t="s">
        <v>175</v>
      </c>
      <c r="K4" s="124" t="s">
        <v>294</v>
      </c>
      <c r="L4" s="69"/>
      <c r="M4" s="121" t="s">
        <v>172</v>
      </c>
      <c r="N4" s="122" t="str">
        <f>VLOOKUP(AP24,CJ5:CK28,2,FALSE)</f>
        <v>Amazon</v>
      </c>
      <c r="O4" s="123" t="s">
        <v>8</v>
      </c>
      <c r="P4" s="123" t="s">
        <v>9</v>
      </c>
      <c r="Q4" s="123" t="s">
        <v>10</v>
      </c>
      <c r="R4" s="123" t="s">
        <v>173</v>
      </c>
      <c r="S4" s="123" t="s">
        <v>174</v>
      </c>
      <c r="T4" s="186" t="s">
        <v>175</v>
      </c>
      <c r="U4" s="124" t="s">
        <v>294</v>
      </c>
      <c r="V4" s="69"/>
      <c r="W4" s="121" t="s">
        <v>172</v>
      </c>
      <c r="X4" s="122" t="str">
        <f>VLOOKUP(AW24,CJ5:CK28,2,FALSE)</f>
        <v>Amazon</v>
      </c>
      <c r="Y4" s="123" t="s">
        <v>8</v>
      </c>
      <c r="Z4" s="123" t="s">
        <v>9</v>
      </c>
      <c r="AA4" s="123" t="s">
        <v>10</v>
      </c>
      <c r="AB4" s="123" t="s">
        <v>173</v>
      </c>
      <c r="AC4" s="123" t="s">
        <v>174</v>
      </c>
      <c r="AD4" s="186" t="s">
        <v>175</v>
      </c>
      <c r="AE4" s="124" t="s">
        <v>294</v>
      </c>
      <c r="AF4" s="69"/>
      <c r="AG4" s="13"/>
      <c r="AH4" s="1">
        <v>1</v>
      </c>
      <c r="AI4" s="11" t="s">
        <v>8</v>
      </c>
      <c r="AJ4" s="11" t="s">
        <v>9</v>
      </c>
      <c r="AK4" s="11" t="s">
        <v>10</v>
      </c>
      <c r="AL4" s="11" t="s">
        <v>5</v>
      </c>
      <c r="AM4" s="12"/>
      <c r="AN4" s="1"/>
      <c r="AO4" s="1">
        <v>1</v>
      </c>
      <c r="AP4" s="11" t="s">
        <v>8</v>
      </c>
      <c r="AQ4" s="11" t="s">
        <v>9</v>
      </c>
      <c r="AR4" s="11" t="s">
        <v>10</v>
      </c>
      <c r="AS4" s="11" t="s">
        <v>5</v>
      </c>
      <c r="AT4" s="12"/>
      <c r="AU4" s="1"/>
      <c r="AV4" s="1">
        <v>1</v>
      </c>
      <c r="AW4" s="11" t="s">
        <v>8</v>
      </c>
      <c r="AX4" s="11" t="s">
        <v>9</v>
      </c>
      <c r="AY4" s="11" t="s">
        <v>10</v>
      </c>
      <c r="AZ4" s="11" t="s">
        <v>5</v>
      </c>
      <c r="BA4" s="12"/>
      <c r="BB4" s="1"/>
      <c r="BC4" s="1">
        <v>1</v>
      </c>
      <c r="BD4" s="11" t="s">
        <v>8</v>
      </c>
      <c r="BE4" s="11" t="s">
        <v>9</v>
      </c>
      <c r="BF4" s="11" t="s">
        <v>10</v>
      </c>
      <c r="BG4" s="11" t="s">
        <v>5</v>
      </c>
      <c r="BH4" s="12"/>
      <c r="BI4" s="1"/>
      <c r="BJ4" s="1">
        <v>1</v>
      </c>
      <c r="BK4" s="11" t="s">
        <v>8</v>
      </c>
      <c r="BL4" s="11" t="s">
        <v>9</v>
      </c>
      <c r="BM4" s="11" t="s">
        <v>10</v>
      </c>
      <c r="BN4" s="11" t="s">
        <v>5</v>
      </c>
      <c r="BO4" s="12"/>
      <c r="BP4" s="1"/>
      <c r="BQ4" s="1">
        <v>1</v>
      </c>
      <c r="BR4" s="11" t="s">
        <v>8</v>
      </c>
      <c r="BS4" s="11" t="s">
        <v>9</v>
      </c>
      <c r="BT4" s="11" t="s">
        <v>10</v>
      </c>
      <c r="BU4" s="11" t="s">
        <v>5</v>
      </c>
      <c r="BV4" s="12"/>
      <c r="BW4" s="1"/>
      <c r="BX4" s="79">
        <v>1</v>
      </c>
      <c r="BY4" s="3"/>
      <c r="BZ4" s="4"/>
      <c r="CA4" s="4"/>
      <c r="CB4" s="4"/>
      <c r="CC4" s="4"/>
      <c r="CD4" s="20"/>
      <c r="CE4" s="5"/>
      <c r="CF4" s="5"/>
      <c r="CG4" s="5"/>
      <c r="CH4" s="5"/>
      <c r="CI4" s="5"/>
      <c r="CJ4" s="6"/>
      <c r="CK4" s="129" t="s">
        <v>290</v>
      </c>
      <c r="CL4" s="5"/>
      <c r="CM4" s="129" t="s">
        <v>291</v>
      </c>
      <c r="CN4" s="5"/>
      <c r="CO4" s="129" t="s">
        <v>292</v>
      </c>
      <c r="CP4" s="5"/>
      <c r="CQ4" s="5"/>
      <c r="CR4" s="31">
        <v>1</v>
      </c>
      <c r="CS4" s="2"/>
      <c r="CT4" s="32"/>
      <c r="CU4" s="5"/>
      <c r="CV4" s="31">
        <v>1</v>
      </c>
      <c r="CW4" s="2"/>
      <c r="CX4" s="32"/>
      <c r="CY4" s="5"/>
      <c r="CZ4" s="31">
        <v>1</v>
      </c>
      <c r="DA4" s="2"/>
      <c r="DB4" s="32"/>
      <c r="DC4" s="5"/>
      <c r="DD4" s="31">
        <v>1</v>
      </c>
      <c r="DE4" s="2"/>
      <c r="DF4" s="32"/>
      <c r="DG4" s="5"/>
      <c r="DH4" s="31">
        <v>1</v>
      </c>
      <c r="DI4" s="2"/>
      <c r="DJ4" s="32"/>
      <c r="DK4" s="5"/>
      <c r="DL4" s="31">
        <v>1</v>
      </c>
      <c r="DM4" s="2"/>
      <c r="DN4" s="32"/>
      <c r="DO4" s="5"/>
      <c r="DP4" s="6"/>
      <c r="DQ4" s="8"/>
      <c r="DR4" s="8"/>
      <c r="DS4" s="9"/>
      <c r="DT4" s="9"/>
      <c r="DU4" s="8"/>
      <c r="DV4" s="9"/>
      <c r="DW4" s="8"/>
      <c r="DX4" s="8"/>
      <c r="DY4" s="8"/>
      <c r="DZ4" s="8"/>
      <c r="EA4" s="9"/>
      <c r="EB4" s="8"/>
      <c r="EC4" s="9"/>
      <c r="ED4" s="9"/>
      <c r="EE4" s="9"/>
      <c r="EF4" s="9"/>
      <c r="EG4" s="9"/>
      <c r="EH4" s="9"/>
      <c r="EI4" s="9"/>
      <c r="EJ4" s="9"/>
      <c r="EK4" s="8"/>
      <c r="EL4" s="8"/>
      <c r="EM4" s="9"/>
      <c r="EN4" s="8"/>
      <c r="EO4" s="9"/>
    </row>
    <row r="5" spans="2:145" ht="17.25" customHeight="1">
      <c r="B5" s="63"/>
      <c r="C5" s="73">
        <v>1</v>
      </c>
      <c r="D5" s="43">
        <f>IF(AH5&lt;=1,"",VLOOKUP(AH5,CR:CS,2,FALSE))</f>
      </c>
      <c r="E5" s="44">
        <f>IF(D5&lt;&gt;"",VLOOKUP(D5,BY:CE,2,FALSE),"")</f>
      </c>
      <c r="F5" s="44">
        <f>IF(D5&lt;&gt;"",VLOOKUP(D5,BY:CE,3,FALSE),"")</f>
      </c>
      <c r="G5" s="44">
        <f>IF(D5&lt;&gt;"",VLOOKUP(D5,BY:CE,4,FALSE),"")</f>
      </c>
      <c r="H5" s="44">
        <f>IF(D5&lt;&gt;"",VLOOKUP(D5,BY:CE,5,FALSE),"")</f>
      </c>
      <c r="I5" s="45">
        <f>IF(D5="","",IF(COUNTIF(D5:D20,D5)&gt;VLOOKUP(D5,BY:CH,10,FALSE),"ERRORE! TROPPI GIOCATORI IN QUESTO RUOLO!",VLOOKUP(D5,BY:CE,6,FALSE)))</f>
      </c>
      <c r="J5" s="187"/>
      <c r="K5" s="81"/>
      <c r="L5" s="70"/>
      <c r="M5" s="73">
        <v>1</v>
      </c>
      <c r="N5" s="43">
        <f>IF(AO5&lt;=1,"",VLOOKUP(AO5,CV:CW,2,FALSE))</f>
      </c>
      <c r="O5" s="44">
        <f>IF(N5&lt;&gt;"",VLOOKUP(N5,BY:CE,2,FALSE),"")</f>
      </c>
      <c r="P5" s="44">
        <f>IF(N5&lt;&gt;"",VLOOKUP(N5,BY:CE,3,FALSE),"")</f>
      </c>
      <c r="Q5" s="44">
        <f>IF(N5&lt;&gt;"",VLOOKUP(N5,BY:CE,4,FALSE),"")</f>
      </c>
      <c r="R5" s="44">
        <f>IF(N5&lt;&gt;"",VLOOKUP(N5,BY:CE,5,FALSE),"")</f>
      </c>
      <c r="S5" s="45">
        <f>IF(N5="","",IF(COUNTIF(N5:N20,N5)&gt;VLOOKUP(N5,BY:CH,10,FALSE),"ERRORE! TROPPI GIOCAKORI IN QUESTO RUOLO!",VLOOKUP(N5,BY:CE,6,FALSE)))</f>
      </c>
      <c r="T5" s="187"/>
      <c r="U5" s="81"/>
      <c r="V5" s="70"/>
      <c r="W5" s="73">
        <v>1</v>
      </c>
      <c r="X5" s="43">
        <f>IF(AV5&lt;=1,"",VLOOKUP(AV5,CZ:DA,2,FALSE))</f>
      </c>
      <c r="Y5" s="44">
        <f>IF(X5&lt;&gt;"",VLOOKUP(X5,BY:CE,2,FALSE),"")</f>
      </c>
      <c r="Z5" s="44">
        <f>IF(X5&lt;&gt;"",VLOOKUP(X5,BY:CE,3,FALSE),"")</f>
      </c>
      <c r="AA5" s="44">
        <f>IF(X5&lt;&gt;"",VLOOKUP(X5,BY:CE,4,FALSE),"")</f>
      </c>
      <c r="AB5" s="44">
        <f>IF(X5&lt;&gt;"",VLOOKUP(X5,BY:CE,5,FALSE),"")</f>
      </c>
      <c r="AC5" s="45">
        <f>IF(X5="","",IF(COUNTIF(X5:X20,X5)&gt;VLOOKUP(X5,BY:CH,10,FALSE),"ERRORE! TROPPI GIOCAKORI IN QUESTO RUOLO!",VLOOKUP(X5,BY:CE,6,FALSE)))</f>
      </c>
      <c r="AD5" s="187"/>
      <c r="AE5" s="81"/>
      <c r="AF5" s="70"/>
      <c r="AG5" s="13"/>
      <c r="AH5" s="16">
        <v>1</v>
      </c>
      <c r="AI5" s="12" t="e">
        <f>VLOOKUP(D5,$BY:$CE,2,FALSE)</f>
        <v>#N/A</v>
      </c>
      <c r="AJ5" s="12" t="e">
        <f>VLOOKUP(D5,$BY:$CE,3,FALSE)</f>
        <v>#N/A</v>
      </c>
      <c r="AK5" s="12" t="e">
        <f>VLOOKUP(D5,$BY:$CE,4,FALSE)</f>
        <v>#N/A</v>
      </c>
      <c r="AL5" s="12" t="e">
        <f>VLOOKUP(D5,$BY:$CE,5,FALSE)</f>
        <v>#N/A</v>
      </c>
      <c r="AM5" s="7" t="str">
        <f>(IF(D5&lt;&gt;"",VLOOKUP(D5,BY:CE,7,FALSE),"0"))</f>
        <v>0</v>
      </c>
      <c r="AN5" s="12"/>
      <c r="AO5" s="16">
        <v>1</v>
      </c>
      <c r="AP5" s="12" t="e">
        <f>VLOOKUP(N5,$BY:$CE,2,FALSE)</f>
        <v>#N/A</v>
      </c>
      <c r="AQ5" s="12" t="e">
        <f>VLOOKUP(N5,$BY:$CE,3,FALSE)</f>
        <v>#N/A</v>
      </c>
      <c r="AR5" s="12" t="e">
        <f>VLOOKUP(N5,$BY:$CE,4,FALSE)</f>
        <v>#N/A</v>
      </c>
      <c r="AS5" s="12" t="e">
        <f>VLOOKUP(N5,$BY:$CE,5,FALSE)</f>
        <v>#N/A</v>
      </c>
      <c r="AT5" s="7" t="str">
        <f>(IF(N5&lt;&gt;"",VLOOKUP(N5,BY:CE,7,FALSE),"0"))</f>
        <v>0</v>
      </c>
      <c r="AU5" s="12"/>
      <c r="AV5" s="16">
        <v>1</v>
      </c>
      <c r="AW5" s="12" t="e">
        <f>VLOOKUP(X5,$BY:$CE,2,FALSE)</f>
        <v>#N/A</v>
      </c>
      <c r="AX5" s="12" t="e">
        <f>VLOOKUP(X5,$BY:$CE,3,FALSE)</f>
        <v>#N/A</v>
      </c>
      <c r="AY5" s="12" t="e">
        <f>VLOOKUP(X5,$BY:$CE,4,FALSE)</f>
        <v>#N/A</v>
      </c>
      <c r="AZ5" s="12" t="e">
        <f>VLOOKUP(X5,$BY:$CE,5,FALSE)</f>
        <v>#N/A</v>
      </c>
      <c r="BA5" s="7" t="str">
        <f>(IF(X5&lt;&gt;"",VLOOKUP(X5,BY:CE,7,FALSE),"0"))</f>
        <v>0</v>
      </c>
      <c r="BB5" s="12"/>
      <c r="BC5" s="16">
        <v>1</v>
      </c>
      <c r="BD5" s="12" t="e">
        <f>VLOOKUP(D30,$BY:$CE,2,FALSE)</f>
        <v>#N/A</v>
      </c>
      <c r="BE5" s="12" t="e">
        <f>VLOOKUP(D30,$BY:$CE,3,FALSE)</f>
        <v>#N/A</v>
      </c>
      <c r="BF5" s="12" t="e">
        <f>VLOOKUP(D30,$BY:$CE,4,FALSE)</f>
        <v>#N/A</v>
      </c>
      <c r="BG5" s="12" t="e">
        <f>VLOOKUP(D30,$BY:$CE,5,FALSE)</f>
        <v>#N/A</v>
      </c>
      <c r="BH5" s="7" t="str">
        <f>(IF(D30&lt;&gt;"",VLOOKUP(D30,BY:CE,7,FALSE),"0"))</f>
        <v>0</v>
      </c>
      <c r="BI5" s="12"/>
      <c r="BJ5" s="16">
        <v>1</v>
      </c>
      <c r="BK5" s="12" t="e">
        <f>VLOOKUP(N30,$BY:$CE,2,FALSE)</f>
        <v>#N/A</v>
      </c>
      <c r="BL5" s="12" t="e">
        <f>VLOOKUP(N30,$BY:$CE,3,FALSE)</f>
        <v>#N/A</v>
      </c>
      <c r="BM5" s="12" t="e">
        <f>VLOOKUP(N30,$BY:$CE,4,FALSE)</f>
        <v>#N/A</v>
      </c>
      <c r="BN5" s="12" t="e">
        <f>VLOOKUP(N30,$BY:$CE,5,FALSE)</f>
        <v>#N/A</v>
      </c>
      <c r="BO5" s="7" t="str">
        <f>(IF(N30&lt;&gt;"",VLOOKUP(N30,BY:CE,7,FALSE),"0"))</f>
        <v>0</v>
      </c>
      <c r="BP5" s="12"/>
      <c r="BQ5" s="16">
        <v>1</v>
      </c>
      <c r="BR5" s="12" t="e">
        <f>VLOOKUP(X30,$BY:$CE,2,FALSE)</f>
        <v>#N/A</v>
      </c>
      <c r="BS5" s="12" t="e">
        <f>VLOOKUP(X30,$BY:$CE,3,FALSE)</f>
        <v>#N/A</v>
      </c>
      <c r="BT5" s="12" t="e">
        <f>VLOOKUP(X30,$BY:$CE,4,FALSE)</f>
        <v>#N/A</v>
      </c>
      <c r="BU5" s="12" t="e">
        <f>VLOOKUP(X30,$BY:$CE,5,FALSE)</f>
        <v>#N/A</v>
      </c>
      <c r="BV5" s="7" t="str">
        <f>(IF(X30&lt;&gt;"",VLOOKUP(X30,BY:CE,7,FALSE),"0"))</f>
        <v>0</v>
      </c>
      <c r="BW5" s="12"/>
      <c r="BX5" s="79">
        <v>6</v>
      </c>
      <c r="BY5" s="46" t="s">
        <v>66</v>
      </c>
      <c r="BZ5" s="47">
        <v>6</v>
      </c>
      <c r="CA5" s="47">
        <v>3</v>
      </c>
      <c r="CB5" s="47">
        <v>3</v>
      </c>
      <c r="CC5" s="47">
        <v>7</v>
      </c>
      <c r="CD5" s="48" t="s">
        <v>40</v>
      </c>
      <c r="CE5" s="49">
        <v>50</v>
      </c>
      <c r="CF5" s="49" t="s">
        <v>4</v>
      </c>
      <c r="CG5" s="49" t="s">
        <v>36</v>
      </c>
      <c r="CH5" s="49">
        <v>16</v>
      </c>
      <c r="CI5" s="136" t="s">
        <v>44</v>
      </c>
      <c r="CJ5" s="6">
        <v>1</v>
      </c>
      <c r="CK5" s="29" t="s">
        <v>44</v>
      </c>
      <c r="CL5" s="5">
        <v>50</v>
      </c>
      <c r="CM5" s="29" t="s">
        <v>44</v>
      </c>
      <c r="CN5" s="5">
        <v>1</v>
      </c>
      <c r="CO5" s="29" t="s">
        <v>44</v>
      </c>
      <c r="CP5" s="5">
        <v>0</v>
      </c>
      <c r="CQ5" s="5"/>
      <c r="CR5" s="31">
        <f>IF(CS5="","",CR4+1)</f>
        <v>2</v>
      </c>
      <c r="CS5" s="2" t="str">
        <f>IF(CT5=0,"",CT5)</f>
        <v>Linewoman Amazon</v>
      </c>
      <c r="CT5" s="32" t="str">
        <f>HLOOKUP(D$4,DQ$5:EN$24,2,FALSE)</f>
        <v>Linewoman Amazon</v>
      </c>
      <c r="CU5" s="5"/>
      <c r="CV5" s="31">
        <f>IF(CW5="","",CV4+1)</f>
        <v>2</v>
      </c>
      <c r="CW5" s="2" t="str">
        <f>IF(CX5=0,"",CX5)</f>
        <v>Linewoman Amazon</v>
      </c>
      <c r="CX5" s="32" t="str">
        <f>HLOOKUP(N$4,DQ$5:EN$24,2,FALSE)</f>
        <v>Linewoman Amazon</v>
      </c>
      <c r="CY5" s="5"/>
      <c r="CZ5" s="31">
        <f>IF(DA5="","",CZ4+1)</f>
        <v>2</v>
      </c>
      <c r="DA5" s="2" t="str">
        <f>IF(DB5=0,"",DB5)</f>
        <v>Linewoman Amazon</v>
      </c>
      <c r="DB5" s="32" t="str">
        <f>HLOOKUP(X$4,DQ$5:EN$24,2,FALSE)</f>
        <v>Linewoman Amazon</v>
      </c>
      <c r="DC5" s="5"/>
      <c r="DD5" s="31">
        <f>IF(DE5="","",DD4+1)</f>
        <v>2</v>
      </c>
      <c r="DE5" s="2" t="str">
        <f>IF(DF5=0,"",DF5)</f>
        <v>Linewoman Amazon</v>
      </c>
      <c r="DF5" s="32" t="str">
        <f>HLOOKUP(D$29,DQ$5:EN$24,2,FALSE)</f>
        <v>Linewoman Amazon</v>
      </c>
      <c r="DG5" s="5"/>
      <c r="DH5" s="31">
        <f>IF(DI5="","",DH4+1)</f>
        <v>2</v>
      </c>
      <c r="DI5" s="2" t="str">
        <f>IF(DJ5=0,"",DJ5)</f>
        <v>Linewoman Amazon</v>
      </c>
      <c r="DJ5" s="32" t="str">
        <f>HLOOKUP(N$29,DQ$5:EN$24,2,FALSE)</f>
        <v>Linewoman Amazon</v>
      </c>
      <c r="DK5" s="5"/>
      <c r="DL5" s="31">
        <f>IF(DM5="","",DL4+1)</f>
        <v>2</v>
      </c>
      <c r="DM5" s="2" t="str">
        <f>IF(DN5=0,"",DN5)</f>
        <v>Linewoman Amazon</v>
      </c>
      <c r="DN5" s="32" t="str">
        <f>HLOOKUP(X$29,DQ$5:EN$24,2,FALSE)</f>
        <v>Linewoman Amazon</v>
      </c>
      <c r="DO5" s="5"/>
      <c r="DQ5" s="29" t="s">
        <v>44</v>
      </c>
      <c r="DR5" s="28" t="s">
        <v>15</v>
      </c>
      <c r="DS5" s="28" t="s">
        <v>52</v>
      </c>
      <c r="DT5" s="28" t="s">
        <v>183</v>
      </c>
      <c r="DU5" s="28" t="s">
        <v>59</v>
      </c>
      <c r="DV5" s="28" t="s">
        <v>73</v>
      </c>
      <c r="DW5" s="29" t="s">
        <v>28</v>
      </c>
      <c r="DX5" s="28" t="s">
        <v>14</v>
      </c>
      <c r="DY5" s="28" t="s">
        <v>16</v>
      </c>
      <c r="DZ5" s="28" t="s">
        <v>101</v>
      </c>
      <c r="EA5" s="28" t="s">
        <v>104</v>
      </c>
      <c r="EB5" s="29" t="s">
        <v>27</v>
      </c>
      <c r="EC5" s="29" t="s">
        <v>119</v>
      </c>
      <c r="ED5" s="29" t="s">
        <v>124</v>
      </c>
      <c r="EE5" s="28" t="s">
        <v>17</v>
      </c>
      <c r="EF5" s="29" t="s">
        <v>29</v>
      </c>
      <c r="EG5" s="29" t="s">
        <v>26</v>
      </c>
      <c r="EH5" s="29" t="s">
        <v>149</v>
      </c>
      <c r="EI5" s="28" t="s">
        <v>18</v>
      </c>
      <c r="EJ5" s="29" t="s">
        <v>188</v>
      </c>
      <c r="EK5" s="29" t="s">
        <v>162</v>
      </c>
      <c r="EL5" s="29" t="s">
        <v>204</v>
      </c>
      <c r="EM5" s="29" t="s">
        <v>12</v>
      </c>
      <c r="EN5" s="28" t="s">
        <v>165</v>
      </c>
      <c r="EO5" s="13"/>
    </row>
    <row r="6" spans="2:145" ht="17.25" customHeight="1">
      <c r="B6" s="63"/>
      <c r="C6" s="74">
        <v>2</v>
      </c>
      <c r="D6" s="40">
        <f>IF(AH6&lt;=1,"",VLOOKUP(AH6,CR:CS,2,FALSE))</f>
      </c>
      <c r="E6" s="41">
        <f>IF(D6&lt;&gt;"",VLOOKUP(D6,BY:CE,2,FALSE),"")</f>
      </c>
      <c r="F6" s="41">
        <f>IF(D6&lt;&gt;"",VLOOKUP(D6,BY:CE,3,FALSE),"")</f>
      </c>
      <c r="G6" s="41">
        <f>IF(D6&lt;&gt;"",VLOOKUP(D6,BY:CE,4,FALSE),"")</f>
      </c>
      <c r="H6" s="41">
        <f>IF(D6&lt;&gt;"",VLOOKUP(D6,BY:CE,5,FALSE),"")</f>
      </c>
      <c r="I6" s="42">
        <f>IF(D6="","",IF(COUNTIF(D5:D20,D6)&gt;VLOOKUP(D6,BY:CH,10,FALSE),"ERRORE! TROPPI GIOCATORI IN QUESTO RUOLO!",VLOOKUP(D6,BY:CE,6,FALSE)))</f>
      </c>
      <c r="J6" s="188"/>
      <c r="K6" s="81"/>
      <c r="L6" s="70"/>
      <c r="M6" s="74">
        <v>2</v>
      </c>
      <c r="N6" s="40">
        <f>IF(AO6&lt;=1,"",VLOOKUP(AO6,CV:CW,2,FALSE))</f>
      </c>
      <c r="O6" s="41">
        <f>IF(N6&lt;&gt;"",VLOOKUP(N6,BY:CE,2,FALSE),"")</f>
      </c>
      <c r="P6" s="41">
        <f>IF(N6&lt;&gt;"",VLOOKUP(N6,BY:CE,3,FALSE),"")</f>
      </c>
      <c r="Q6" s="41">
        <f>IF(N6&lt;&gt;"",VLOOKUP(N6,BY:CE,4,FALSE),"")</f>
      </c>
      <c r="R6" s="41">
        <f>IF(N6&lt;&gt;"",VLOOKUP(N6,BY:CE,5,FALSE),"")</f>
      </c>
      <c r="S6" s="42">
        <f>IF(N6="","",IF(COUNTIF(N5:N20,N6)&gt;VLOOKUP(N6,BY:CH,10,FALSE),"ERRORE! TROPPI GIOCAKORI IN QUESTO RUOLO!",VLOOKUP(N6,BY:CE,6,FALSE)))</f>
      </c>
      <c r="T6" s="188"/>
      <c r="U6" s="81"/>
      <c r="V6" s="70"/>
      <c r="W6" s="74">
        <v>2</v>
      </c>
      <c r="X6" s="40">
        <f>IF(AV6&lt;=1,"",VLOOKUP(AV6,CZ:DA,2,FALSE))</f>
      </c>
      <c r="Y6" s="41">
        <f>IF(X6&lt;&gt;"",VLOOKUP(X6,BY:CE,2,FALSE),"")</f>
      </c>
      <c r="Z6" s="41">
        <f>IF(X6&lt;&gt;"",VLOOKUP(X6,BY:CE,3,FALSE),"")</f>
      </c>
      <c r="AA6" s="41">
        <f>IF(X6&lt;&gt;"",VLOOKUP(X6,BY:CE,4,FALSE),"")</f>
      </c>
      <c r="AB6" s="41">
        <f>IF(X6&lt;&gt;"",VLOOKUP(X6,BY:CE,5,FALSE),"")</f>
      </c>
      <c r="AC6" s="42">
        <f>IF(X6="","",IF(COUNTIF(X5:X20,X6)&gt;VLOOKUP(X6,BY:CH,10,FALSE),"ERRORE! TROPPI GIOCAKORI IN QUESTO RUOLO!",VLOOKUP(X6,BY:CE,6,FALSE)))</f>
      </c>
      <c r="AD6" s="188"/>
      <c r="AE6" s="81"/>
      <c r="AF6" s="70"/>
      <c r="AG6" s="1"/>
      <c r="AH6" s="16">
        <v>1</v>
      </c>
      <c r="AI6" s="12" t="e">
        <f>VLOOKUP(D6,$BY:$CE,2,FALSE)</f>
        <v>#N/A</v>
      </c>
      <c r="AJ6" s="12" t="e">
        <f>VLOOKUP(D6,$BY:$CE,3,FALSE)</f>
        <v>#N/A</v>
      </c>
      <c r="AK6" s="12" t="e">
        <f>VLOOKUP(D6,$BY:$CE,4,FALSE)</f>
        <v>#N/A</v>
      </c>
      <c r="AL6" s="12" t="e">
        <f>VLOOKUP(D6,$BY:$CE,5,FALSE)</f>
        <v>#N/A</v>
      </c>
      <c r="AM6" s="7" t="str">
        <f>(IF(D6&lt;&gt;"",VLOOKUP(D6,BY:CE,7,FALSE),"0"))</f>
        <v>0</v>
      </c>
      <c r="AN6" s="7"/>
      <c r="AO6" s="16">
        <v>1</v>
      </c>
      <c r="AP6" s="12" t="e">
        <f>VLOOKUP(N6,$BY:$CE,2,FALSE)</f>
        <v>#N/A</v>
      </c>
      <c r="AQ6" s="12" t="e">
        <f>VLOOKUP(N6,$BY:$CE,3,FALSE)</f>
        <v>#N/A</v>
      </c>
      <c r="AR6" s="12" t="e">
        <f>VLOOKUP(N6,$BY:$CE,4,FALSE)</f>
        <v>#N/A</v>
      </c>
      <c r="AS6" s="12" t="e">
        <f>VLOOKUP(N6,$BY:$CE,5,FALSE)</f>
        <v>#N/A</v>
      </c>
      <c r="AT6" s="7" t="str">
        <f>(IF(N6&lt;&gt;"",VLOOKUP(N6,BY:CE,7,FALSE),"0"))</f>
        <v>0</v>
      </c>
      <c r="AU6" s="7"/>
      <c r="AV6" s="16">
        <v>1</v>
      </c>
      <c r="AW6" s="12" t="e">
        <f>VLOOKUP(X6,$BY:$CE,2,FALSE)</f>
        <v>#N/A</v>
      </c>
      <c r="AX6" s="12" t="e">
        <f>VLOOKUP(X6,$BY:$CE,3,FALSE)</f>
        <v>#N/A</v>
      </c>
      <c r="AY6" s="12" t="e">
        <f>VLOOKUP(X6,$BY:$CE,4,FALSE)</f>
        <v>#N/A</v>
      </c>
      <c r="AZ6" s="12" t="e">
        <f>VLOOKUP(X6,$BY:$CE,5,FALSE)</f>
        <v>#N/A</v>
      </c>
      <c r="BA6" s="7" t="str">
        <f>(IF(X6&lt;&gt;"",VLOOKUP(X6,BY:CE,7,FALSE),"0"))</f>
        <v>0</v>
      </c>
      <c r="BB6" s="7"/>
      <c r="BC6" s="16">
        <v>1</v>
      </c>
      <c r="BD6" s="12" t="e">
        <f>VLOOKUP(D31,$BY:$CE,2,FALSE)</f>
        <v>#N/A</v>
      </c>
      <c r="BE6" s="12" t="e">
        <f>VLOOKUP(D31,$BY:$CE,3,FALSE)</f>
        <v>#N/A</v>
      </c>
      <c r="BF6" s="12" t="e">
        <f>VLOOKUP(D31,$BY:$CE,4,FALSE)</f>
        <v>#N/A</v>
      </c>
      <c r="BG6" s="12" t="e">
        <f>VLOOKUP(D31,$BY:$CE,5,FALSE)</f>
        <v>#N/A</v>
      </c>
      <c r="BH6" s="7" t="str">
        <f>(IF(D31&lt;&gt;"",VLOOKUP(D31,BY:CE,7,FALSE),"0"))</f>
        <v>0</v>
      </c>
      <c r="BI6" s="7"/>
      <c r="BJ6" s="16">
        <v>1</v>
      </c>
      <c r="BK6" s="12" t="e">
        <f>VLOOKUP(N31,$BY:$CE,2,FALSE)</f>
        <v>#N/A</v>
      </c>
      <c r="BL6" s="12" t="e">
        <f>VLOOKUP(N31,$BY:$CE,3,FALSE)</f>
        <v>#N/A</v>
      </c>
      <c r="BM6" s="12" t="e">
        <f>VLOOKUP(N31,$BY:$CE,4,FALSE)</f>
        <v>#N/A</v>
      </c>
      <c r="BN6" s="12" t="e">
        <f>VLOOKUP(N31,$BY:$CE,5,FALSE)</f>
        <v>#N/A</v>
      </c>
      <c r="BO6" s="7" t="str">
        <f>(IF(N31&lt;&gt;"",VLOOKUP(N31,BY:CE,7,FALSE),"0"))</f>
        <v>0</v>
      </c>
      <c r="BP6" s="7"/>
      <c r="BQ6" s="16">
        <v>1</v>
      </c>
      <c r="BR6" s="12" t="e">
        <f>VLOOKUP(X31,$BY:$CE,2,FALSE)</f>
        <v>#N/A</v>
      </c>
      <c r="BS6" s="12" t="e">
        <f>VLOOKUP(X31,$BY:$CE,3,FALSE)</f>
        <v>#N/A</v>
      </c>
      <c r="BT6" s="12" t="e">
        <f>VLOOKUP(X31,$BY:$CE,4,FALSE)</f>
        <v>#N/A</v>
      </c>
      <c r="BU6" s="12" t="e">
        <f>VLOOKUP(X31,$BY:$CE,5,FALSE)</f>
        <v>#N/A</v>
      </c>
      <c r="BV6" s="7" t="str">
        <f>(IF(X31&lt;&gt;"",VLOOKUP(X31,BY:CE,7,FALSE),"0"))</f>
        <v>0</v>
      </c>
      <c r="BW6" s="7"/>
      <c r="BX6" s="79">
        <v>3</v>
      </c>
      <c r="BY6" s="3" t="s">
        <v>67</v>
      </c>
      <c r="BZ6" s="4">
        <v>6</v>
      </c>
      <c r="CA6" s="4">
        <v>3</v>
      </c>
      <c r="CB6" s="4">
        <v>3</v>
      </c>
      <c r="CC6" s="4">
        <v>7</v>
      </c>
      <c r="CD6" s="20" t="s">
        <v>41</v>
      </c>
      <c r="CE6" s="5">
        <v>70</v>
      </c>
      <c r="CF6" s="5" t="s">
        <v>33</v>
      </c>
      <c r="CG6" s="5" t="s">
        <v>37</v>
      </c>
      <c r="CH6" s="5">
        <v>2</v>
      </c>
      <c r="CI6" s="137"/>
      <c r="CJ6" s="6">
        <v>2</v>
      </c>
      <c r="CK6" s="28" t="s">
        <v>15</v>
      </c>
      <c r="CL6" s="5">
        <v>60</v>
      </c>
      <c r="CM6" s="28" t="s">
        <v>15</v>
      </c>
      <c r="CN6" s="5">
        <v>1</v>
      </c>
      <c r="CO6" s="28" t="s">
        <v>15</v>
      </c>
      <c r="CP6" s="5">
        <v>0</v>
      </c>
      <c r="CQ6" s="5"/>
      <c r="CR6" s="31">
        <f aca="true" t="shared" si="0" ref="CR6:CR23">IF(CS6="","",CR5+1)</f>
        <v>3</v>
      </c>
      <c r="CS6" s="2" t="str">
        <f aca="true" t="shared" si="1" ref="CS6:CS23">IF(CT6=0,"",CT6)</f>
        <v>Thrower Amazon</v>
      </c>
      <c r="CT6" s="32" t="str">
        <f>HLOOKUP(D$4,DQ$5:EN$24,3,FALSE)</f>
        <v>Thrower Amazon</v>
      </c>
      <c r="CU6" s="5"/>
      <c r="CV6" s="31">
        <f aca="true" t="shared" si="2" ref="CV6:CV21">IF(CW6="","",CV5+1)</f>
        <v>3</v>
      </c>
      <c r="CW6" s="2" t="str">
        <f aca="true" t="shared" si="3" ref="CW6:CW23">IF(CX6=0,"",CX6)</f>
        <v>Thrower Amazon</v>
      </c>
      <c r="CX6" s="32" t="str">
        <f>HLOOKUP(N$4,DQ$5:EN$24,3,FALSE)</f>
        <v>Thrower Amazon</v>
      </c>
      <c r="CY6" s="5"/>
      <c r="CZ6" s="31">
        <f aca="true" t="shared" si="4" ref="CZ6:CZ21">IF(DA6="","",CZ5+1)</f>
        <v>3</v>
      </c>
      <c r="DA6" s="2" t="str">
        <f aca="true" t="shared" si="5" ref="DA6:DA23">IF(DB6=0,"",DB6)</f>
        <v>Thrower Amazon</v>
      </c>
      <c r="DB6" s="32" t="str">
        <f>HLOOKUP(X$4,DQ$5:EN$24,3,FALSE)</f>
        <v>Thrower Amazon</v>
      </c>
      <c r="DC6" s="5"/>
      <c r="DD6" s="31">
        <f aca="true" t="shared" si="6" ref="DD6:DD21">IF(DE6="","",DD5+1)</f>
        <v>3</v>
      </c>
      <c r="DE6" s="2" t="str">
        <f aca="true" t="shared" si="7" ref="DE6:DE23">IF(DF6=0,"",DF6)</f>
        <v>Thrower Amazon</v>
      </c>
      <c r="DF6" s="32" t="str">
        <f>HLOOKUP(D$29,DQ$5:EN$24,3,FALSE)</f>
        <v>Thrower Amazon</v>
      </c>
      <c r="DG6" s="5"/>
      <c r="DH6" s="31">
        <f aca="true" t="shared" si="8" ref="DH6:DH21">IF(DI6="","",DH5+1)</f>
        <v>3</v>
      </c>
      <c r="DI6" s="2" t="str">
        <f aca="true" t="shared" si="9" ref="DI6:DI23">IF(DJ6=0,"",DJ6)</f>
        <v>Thrower Amazon</v>
      </c>
      <c r="DJ6" s="32" t="str">
        <f>HLOOKUP(N$29,DQ$5:EN$24,3,FALSE)</f>
        <v>Thrower Amazon</v>
      </c>
      <c r="DK6" s="5"/>
      <c r="DL6" s="31">
        <f aca="true" t="shared" si="10" ref="DL6:DL21">IF(DM6="","",DL5+1)</f>
        <v>3</v>
      </c>
      <c r="DM6" s="2" t="str">
        <f aca="true" t="shared" si="11" ref="DM6:DM23">IF(DN6=0,"",DN6)</f>
        <v>Thrower Amazon</v>
      </c>
      <c r="DN6" s="32" t="str">
        <f>HLOOKUP(X$29,DQ$5:EN$24,3,FALSE)</f>
        <v>Thrower Amazon</v>
      </c>
      <c r="DO6" s="5"/>
      <c r="DQ6" s="3" t="s">
        <v>66</v>
      </c>
      <c r="DR6" s="14" t="s">
        <v>45</v>
      </c>
      <c r="DS6" s="14" t="s">
        <v>24</v>
      </c>
      <c r="DT6" s="14" t="s">
        <v>177</v>
      </c>
      <c r="DU6" s="3" t="s">
        <v>70</v>
      </c>
      <c r="DV6" s="14" t="s">
        <v>74</v>
      </c>
      <c r="DW6" s="3" t="s">
        <v>82</v>
      </c>
      <c r="DX6" s="3" t="s">
        <v>14</v>
      </c>
      <c r="DY6" s="14" t="s">
        <v>16</v>
      </c>
      <c r="DZ6" s="3" t="s">
        <v>97</v>
      </c>
      <c r="EA6" s="3" t="s">
        <v>105</v>
      </c>
      <c r="EB6" s="3" t="s">
        <v>227</v>
      </c>
      <c r="EC6" s="3" t="s">
        <v>120</v>
      </c>
      <c r="ED6" s="3" t="s">
        <v>224</v>
      </c>
      <c r="EE6" s="14" t="s">
        <v>131</v>
      </c>
      <c r="EF6" s="3" t="s">
        <v>138</v>
      </c>
      <c r="EG6" s="3" t="s">
        <v>3</v>
      </c>
      <c r="EH6" s="3" t="s">
        <v>150</v>
      </c>
      <c r="EI6" s="3" t="s">
        <v>154</v>
      </c>
      <c r="EJ6" s="3" t="s">
        <v>189</v>
      </c>
      <c r="EK6" s="3" t="s">
        <v>113</v>
      </c>
      <c r="EL6" s="3" t="s">
        <v>195</v>
      </c>
      <c r="EM6" s="3" t="s">
        <v>13</v>
      </c>
      <c r="EN6" s="3" t="s">
        <v>166</v>
      </c>
      <c r="EO6" s="9"/>
    </row>
    <row r="7" spans="2:145" ht="17.25" customHeight="1">
      <c r="B7" s="63"/>
      <c r="C7" s="74">
        <v>3</v>
      </c>
      <c r="D7" s="40">
        <f>IF(AH7&lt;=1,"",VLOOKUP(AH7,CR:CS,2,FALSE))</f>
      </c>
      <c r="E7" s="41">
        <f>IF(D7&lt;&gt;"",VLOOKUP(D7,BY:CE,2,FALSE),"")</f>
      </c>
      <c r="F7" s="41">
        <f>IF(D7&lt;&gt;"",VLOOKUP(D7,BY:CE,3,FALSE),"")</f>
      </c>
      <c r="G7" s="41">
        <f>IF(D7&lt;&gt;"",VLOOKUP(D7,BY:CE,4,FALSE),"")</f>
      </c>
      <c r="H7" s="41">
        <f>IF(D7&lt;&gt;"",VLOOKUP(D7,BY:CE,5,FALSE),"")</f>
      </c>
      <c r="I7" s="42">
        <f>IF(D7="","",IF(COUNTIF(D5:D20,D7)&gt;VLOOKUP(D7,BY:CH,10,FALSE),"ERRORE! TROPPI GIOCATORI IN QUESTO RUOLO!",VLOOKUP(D7,BY:CE,6,FALSE)))</f>
      </c>
      <c r="J7" s="188"/>
      <c r="K7" s="81"/>
      <c r="L7" s="70"/>
      <c r="M7" s="74">
        <v>3</v>
      </c>
      <c r="N7" s="40">
        <f>IF(AO7&lt;=1,"",VLOOKUP(AO7,CV:CW,2,FALSE))</f>
      </c>
      <c r="O7" s="41">
        <f>IF(N7&lt;&gt;"",VLOOKUP(N7,BY:CE,2,FALSE),"")</f>
      </c>
      <c r="P7" s="41">
        <f>IF(N7&lt;&gt;"",VLOOKUP(N7,BY:CE,3,FALSE),"")</f>
      </c>
      <c r="Q7" s="41">
        <f>IF(N7&lt;&gt;"",VLOOKUP(N7,BY:CE,4,FALSE),"")</f>
      </c>
      <c r="R7" s="41">
        <f>IF(N7&lt;&gt;"",VLOOKUP(N7,BY:CE,5,FALSE),"")</f>
      </c>
      <c r="S7" s="42">
        <f>IF(N7="","",IF(COUNTIF(N5:N20,N7)&gt;VLOOKUP(N7,BY:CH,10,FALSE),"ERRORE! TROPPI GIOCAKORI IN QUESTO RUOLO!",VLOOKUP(N7,BY:CE,6,FALSE)))</f>
      </c>
      <c r="T7" s="188"/>
      <c r="U7" s="81"/>
      <c r="V7" s="70"/>
      <c r="W7" s="74">
        <v>3</v>
      </c>
      <c r="X7" s="40">
        <f>IF(AV7&lt;=1,"",VLOOKUP(AV7,CZ:DA,2,FALSE))</f>
      </c>
      <c r="Y7" s="41">
        <f>IF(X7&lt;&gt;"",VLOOKUP(X7,BY:CE,2,FALSE),"")</f>
      </c>
      <c r="Z7" s="41">
        <f>IF(X7&lt;&gt;"",VLOOKUP(X7,BY:CE,3,FALSE),"")</f>
      </c>
      <c r="AA7" s="41">
        <f>IF(X7&lt;&gt;"",VLOOKUP(X7,BY:CE,4,FALSE),"")</f>
      </c>
      <c r="AB7" s="41">
        <f>IF(X7&lt;&gt;"",VLOOKUP(X7,BY:CE,5,FALSE),"")</f>
      </c>
      <c r="AC7" s="42">
        <f>IF(X7="","",IF(COUNTIF(X5:X20,X7)&gt;VLOOKUP(X7,BY:CH,10,FALSE),"ERRORE! TROPPI GIOCAKORI IN QUESTO RUOLO!",VLOOKUP(X7,BY:CE,6,FALSE)))</f>
      </c>
      <c r="AD7" s="188"/>
      <c r="AE7" s="81"/>
      <c r="AF7" s="70"/>
      <c r="AG7" s="1"/>
      <c r="AH7" s="16">
        <v>1</v>
      </c>
      <c r="AI7" s="12" t="e">
        <f>VLOOKUP(D7,$BY:$CE,2,FALSE)</f>
        <v>#N/A</v>
      </c>
      <c r="AJ7" s="12" t="e">
        <f>VLOOKUP(D7,$BY:$CE,3,FALSE)</f>
        <v>#N/A</v>
      </c>
      <c r="AK7" s="12" t="e">
        <f>VLOOKUP(D7,$BY:$CE,4,FALSE)</f>
        <v>#N/A</v>
      </c>
      <c r="AL7" s="12" t="e">
        <f>VLOOKUP(D7,$BY:$CE,5,FALSE)</f>
        <v>#N/A</v>
      </c>
      <c r="AM7" s="7" t="str">
        <f>(IF(D7&lt;&gt;"",VLOOKUP(D7,BY:CE,7,FALSE),"0"))</f>
        <v>0</v>
      </c>
      <c r="AN7" s="7"/>
      <c r="AO7" s="16">
        <v>1</v>
      </c>
      <c r="AP7" s="12" t="e">
        <f>VLOOKUP(N7,$BY:$CE,2,FALSE)</f>
        <v>#N/A</v>
      </c>
      <c r="AQ7" s="12" t="e">
        <f>VLOOKUP(N7,$BY:$CE,3,FALSE)</f>
        <v>#N/A</v>
      </c>
      <c r="AR7" s="12" t="e">
        <f>VLOOKUP(N7,$BY:$CE,4,FALSE)</f>
        <v>#N/A</v>
      </c>
      <c r="AS7" s="12" t="e">
        <f>VLOOKUP(N7,$BY:$CE,5,FALSE)</f>
        <v>#N/A</v>
      </c>
      <c r="AT7" s="7" t="str">
        <f>(IF(N7&lt;&gt;"",VLOOKUP(N7,BY:CE,7,FALSE),"0"))</f>
        <v>0</v>
      </c>
      <c r="AU7" s="7"/>
      <c r="AV7" s="16">
        <v>1</v>
      </c>
      <c r="AW7" s="12" t="e">
        <f>VLOOKUP(X7,$BY:$CE,2,FALSE)</f>
        <v>#N/A</v>
      </c>
      <c r="AX7" s="12" t="e">
        <f>VLOOKUP(X7,$BY:$CE,3,FALSE)</f>
        <v>#N/A</v>
      </c>
      <c r="AY7" s="12" t="e">
        <f>VLOOKUP(X7,$BY:$CE,4,FALSE)</f>
        <v>#N/A</v>
      </c>
      <c r="AZ7" s="12" t="e">
        <f>VLOOKUP(X7,$BY:$CE,5,FALSE)</f>
        <v>#N/A</v>
      </c>
      <c r="BA7" s="7" t="str">
        <f>(IF(X7&lt;&gt;"",VLOOKUP(X7,BY:CE,7,FALSE),"0"))</f>
        <v>0</v>
      </c>
      <c r="BB7" s="7"/>
      <c r="BC7" s="16">
        <v>1</v>
      </c>
      <c r="BD7" s="12" t="e">
        <f>VLOOKUP(D32,$BY:$CE,2,FALSE)</f>
        <v>#N/A</v>
      </c>
      <c r="BE7" s="12" t="e">
        <f>VLOOKUP(D32,$BY:$CE,3,FALSE)</f>
        <v>#N/A</v>
      </c>
      <c r="BF7" s="12" t="e">
        <f>VLOOKUP(D32,$BY:$CE,4,FALSE)</f>
        <v>#N/A</v>
      </c>
      <c r="BG7" s="12" t="e">
        <f>VLOOKUP(D32,$BY:$CE,5,FALSE)</f>
        <v>#N/A</v>
      </c>
      <c r="BH7" s="7" t="str">
        <f>(IF(D32&lt;&gt;"",VLOOKUP(D32,BY:CE,7,FALSE),"0"))</f>
        <v>0</v>
      </c>
      <c r="BI7" s="7"/>
      <c r="BJ7" s="16">
        <v>1</v>
      </c>
      <c r="BK7" s="12" t="e">
        <f>VLOOKUP(N32,$BY:$CE,2,FALSE)</f>
        <v>#N/A</v>
      </c>
      <c r="BL7" s="12" t="e">
        <f>VLOOKUP(N32,$BY:$CE,3,FALSE)</f>
        <v>#N/A</v>
      </c>
      <c r="BM7" s="12" t="e">
        <f>VLOOKUP(N32,$BY:$CE,4,FALSE)</f>
        <v>#N/A</v>
      </c>
      <c r="BN7" s="12" t="e">
        <f>VLOOKUP(N32,$BY:$CE,5,FALSE)</f>
        <v>#N/A</v>
      </c>
      <c r="BO7" s="7" t="str">
        <f>(IF(N32&lt;&gt;"",VLOOKUP(N32,BY:CE,7,FALSE),"0"))</f>
        <v>0</v>
      </c>
      <c r="BP7" s="7"/>
      <c r="BQ7" s="16">
        <v>1</v>
      </c>
      <c r="BR7" s="12" t="e">
        <f>VLOOKUP(X32,$BY:$CE,2,FALSE)</f>
        <v>#N/A</v>
      </c>
      <c r="BS7" s="12" t="e">
        <f>VLOOKUP(X32,$BY:$CE,3,FALSE)</f>
        <v>#N/A</v>
      </c>
      <c r="BT7" s="12" t="e">
        <f>VLOOKUP(X32,$BY:$CE,4,FALSE)</f>
        <v>#N/A</v>
      </c>
      <c r="BU7" s="12" t="e">
        <f>VLOOKUP(X32,$BY:$CE,5,FALSE)</f>
        <v>#N/A</v>
      </c>
      <c r="BV7" s="7" t="str">
        <f>(IF(X32&lt;&gt;"",VLOOKUP(X32,BY:CE,7,FALSE),"0"))</f>
        <v>0</v>
      </c>
      <c r="BW7" s="7"/>
      <c r="BX7" s="79">
        <v>4</v>
      </c>
      <c r="BY7" s="3" t="s">
        <v>68</v>
      </c>
      <c r="BZ7" s="4">
        <v>6</v>
      </c>
      <c r="CA7" s="4">
        <v>3</v>
      </c>
      <c r="CB7" s="4">
        <v>3</v>
      </c>
      <c r="CC7" s="4">
        <v>7</v>
      </c>
      <c r="CD7" s="20" t="s">
        <v>42</v>
      </c>
      <c r="CE7" s="5">
        <v>70</v>
      </c>
      <c r="CF7" s="5" t="s">
        <v>35</v>
      </c>
      <c r="CG7" s="5" t="s">
        <v>38</v>
      </c>
      <c r="CH7" s="5">
        <v>2</v>
      </c>
      <c r="CI7" s="137"/>
      <c r="CJ7" s="6">
        <v>3</v>
      </c>
      <c r="CK7" s="28" t="s">
        <v>52</v>
      </c>
      <c r="CL7" s="5">
        <v>70</v>
      </c>
      <c r="CM7" s="28" t="s">
        <v>52</v>
      </c>
      <c r="CN7" s="5">
        <v>1</v>
      </c>
      <c r="CO7" s="28" t="s">
        <v>52</v>
      </c>
      <c r="CP7" s="5">
        <v>0</v>
      </c>
      <c r="CQ7" s="5"/>
      <c r="CR7" s="31">
        <f t="shared" si="0"/>
        <v>4</v>
      </c>
      <c r="CS7" s="2" t="str">
        <f t="shared" si="1"/>
        <v>Catcher Amazon</v>
      </c>
      <c r="CT7" s="32" t="str">
        <f>HLOOKUP(D$4,DQ$5:EN$24,4,FALSE)</f>
        <v>Catcher Amazon</v>
      </c>
      <c r="CU7" s="5"/>
      <c r="CV7" s="31">
        <f t="shared" si="2"/>
        <v>4</v>
      </c>
      <c r="CW7" s="2" t="str">
        <f t="shared" si="3"/>
        <v>Catcher Amazon</v>
      </c>
      <c r="CX7" s="32" t="str">
        <f>HLOOKUP(N$4,DQ$5:EN$24,4,FALSE)</f>
        <v>Catcher Amazon</v>
      </c>
      <c r="CY7" s="5"/>
      <c r="CZ7" s="31">
        <f t="shared" si="4"/>
        <v>4</v>
      </c>
      <c r="DA7" s="2" t="str">
        <f t="shared" si="5"/>
        <v>Catcher Amazon</v>
      </c>
      <c r="DB7" s="32" t="str">
        <f>HLOOKUP(X$4,DQ$5:EN$24,4,FALSE)</f>
        <v>Catcher Amazon</v>
      </c>
      <c r="DC7" s="5"/>
      <c r="DD7" s="31">
        <f t="shared" si="6"/>
        <v>4</v>
      </c>
      <c r="DE7" s="2" t="str">
        <f t="shared" si="7"/>
        <v>Catcher Amazon</v>
      </c>
      <c r="DF7" s="32" t="str">
        <f>HLOOKUP(D$29,DQ$5:EN$24,4,FALSE)</f>
        <v>Catcher Amazon</v>
      </c>
      <c r="DG7" s="5"/>
      <c r="DH7" s="31">
        <f t="shared" si="8"/>
        <v>4</v>
      </c>
      <c r="DI7" s="2" t="str">
        <f t="shared" si="9"/>
        <v>Catcher Amazon</v>
      </c>
      <c r="DJ7" s="32" t="str">
        <f>HLOOKUP(N$29,DQ$5:EN$24,4,FALSE)</f>
        <v>Catcher Amazon</v>
      </c>
      <c r="DK7" s="5"/>
      <c r="DL7" s="31">
        <f t="shared" si="10"/>
        <v>4</v>
      </c>
      <c r="DM7" s="2" t="str">
        <f t="shared" si="11"/>
        <v>Catcher Amazon</v>
      </c>
      <c r="DN7" s="32" t="str">
        <f>HLOOKUP(X$29,DQ$5:EN$24,4,FALSE)</f>
        <v>Catcher Amazon</v>
      </c>
      <c r="DO7" s="5"/>
      <c r="DQ7" s="3" t="s">
        <v>67</v>
      </c>
      <c r="DR7" s="14" t="s">
        <v>46</v>
      </c>
      <c r="DS7" s="14" t="s">
        <v>53</v>
      </c>
      <c r="DT7" s="14" t="s">
        <v>178</v>
      </c>
      <c r="DU7" s="3" t="s">
        <v>71</v>
      </c>
      <c r="DV7" s="14" t="s">
        <v>75</v>
      </c>
      <c r="DW7" s="3" t="s">
        <v>83</v>
      </c>
      <c r="DX7" s="3" t="s">
        <v>88</v>
      </c>
      <c r="DY7" s="3" t="s">
        <v>96</v>
      </c>
      <c r="DZ7" s="3" t="s">
        <v>98</v>
      </c>
      <c r="EA7" s="3" t="s">
        <v>107</v>
      </c>
      <c r="EB7" s="3" t="s">
        <v>30</v>
      </c>
      <c r="EC7" s="3" t="s">
        <v>123</v>
      </c>
      <c r="ED7" s="3" t="s">
        <v>225</v>
      </c>
      <c r="EE7" s="14" t="s">
        <v>132</v>
      </c>
      <c r="EF7" s="3" t="s">
        <v>139</v>
      </c>
      <c r="EG7" s="3" t="s">
        <v>147</v>
      </c>
      <c r="EH7" s="3" t="s">
        <v>222</v>
      </c>
      <c r="EI7" s="3" t="s">
        <v>155</v>
      </c>
      <c r="EJ7" s="3" t="s">
        <v>190</v>
      </c>
      <c r="EK7" s="14" t="s">
        <v>125</v>
      </c>
      <c r="EL7" s="14" t="s">
        <v>196</v>
      </c>
      <c r="EM7" s="3" t="s">
        <v>12</v>
      </c>
      <c r="EN7" s="3" t="s">
        <v>168</v>
      </c>
      <c r="EO7" s="9"/>
    </row>
    <row r="8" spans="2:145" ht="17.25" customHeight="1">
      <c r="B8" s="63"/>
      <c r="C8" s="74">
        <v>4</v>
      </c>
      <c r="D8" s="40">
        <f>IF(AH8&lt;=1,"",VLOOKUP(AH8,CR:CS,2,FALSE))</f>
      </c>
      <c r="E8" s="41">
        <f>IF(D8&lt;&gt;"",VLOOKUP(D8,BY:CE,2,FALSE),"")</f>
      </c>
      <c r="F8" s="41">
        <f>IF(D8&lt;&gt;"",VLOOKUP(D8,BY:CE,3,FALSE),"")</f>
      </c>
      <c r="G8" s="41">
        <f>IF(D8&lt;&gt;"",VLOOKUP(D8,BY:CE,4,FALSE),"")</f>
      </c>
      <c r="H8" s="41">
        <f>IF(D8&lt;&gt;"",VLOOKUP(D8,BY:CE,5,FALSE),"")</f>
      </c>
      <c r="I8" s="42">
        <f>IF(D8="","",IF(COUNTIF(D5:D20,D8)&gt;VLOOKUP(D8,BY:CH,10,FALSE),"ERRORE! TROPPI GIOCATORI IN QUESTO RUOLO!",VLOOKUP(D8,BY:CE,6,FALSE)))</f>
      </c>
      <c r="J8" s="188"/>
      <c r="K8" s="81"/>
      <c r="L8" s="70"/>
      <c r="M8" s="74">
        <v>4</v>
      </c>
      <c r="N8" s="40">
        <f>IF(AO8&lt;=1,"",VLOOKUP(AO8,CV:CW,2,FALSE))</f>
      </c>
      <c r="O8" s="41">
        <f>IF(N8&lt;&gt;"",VLOOKUP(N8,BY:CE,2,FALSE),"")</f>
      </c>
      <c r="P8" s="41">
        <f>IF(N8&lt;&gt;"",VLOOKUP(N8,BY:CE,3,FALSE),"")</f>
      </c>
      <c r="Q8" s="41">
        <f>IF(N8&lt;&gt;"",VLOOKUP(N8,BY:CE,4,FALSE),"")</f>
      </c>
      <c r="R8" s="41">
        <f>IF(N8&lt;&gt;"",VLOOKUP(N8,BY:CE,5,FALSE),"")</f>
      </c>
      <c r="S8" s="42">
        <f>IF(N8="","",IF(COUNTIF(N5:N20,N8)&gt;VLOOKUP(N8,BY:CH,10,FALSE),"ERRORE! TROPPI GIOCAKORI IN QUESTO RUOLO!",VLOOKUP(N8,BY:CE,6,FALSE)))</f>
      </c>
      <c r="T8" s="188"/>
      <c r="U8" s="81"/>
      <c r="V8" s="70"/>
      <c r="W8" s="74">
        <v>4</v>
      </c>
      <c r="X8" s="40">
        <f>IF(AV8&lt;=1,"",VLOOKUP(AV8,CZ:DA,2,FALSE))</f>
      </c>
      <c r="Y8" s="41">
        <f>IF(X8&lt;&gt;"",VLOOKUP(X8,BY:CE,2,FALSE),"")</f>
      </c>
      <c r="Z8" s="41">
        <f>IF(X8&lt;&gt;"",VLOOKUP(X8,BY:CE,3,FALSE),"")</f>
      </c>
      <c r="AA8" s="41">
        <f>IF(X8&lt;&gt;"",VLOOKUP(X8,BY:CE,4,FALSE),"")</f>
      </c>
      <c r="AB8" s="41">
        <f>IF(X8&lt;&gt;"",VLOOKUP(X8,BY:CE,5,FALSE),"")</f>
      </c>
      <c r="AC8" s="42">
        <f>IF(X8="","",IF(COUNTIF(X5:X20,X8)&gt;VLOOKUP(X8,BY:CH,10,FALSE),"ERRORE! TROPPI GIOCAKORI IN QUESTO RUOLO!",VLOOKUP(X8,BY:CE,6,FALSE)))</f>
      </c>
      <c r="AD8" s="188"/>
      <c r="AE8" s="81"/>
      <c r="AF8" s="70"/>
      <c r="AG8" s="1"/>
      <c r="AH8" s="16">
        <v>1</v>
      </c>
      <c r="AI8" s="12" t="e">
        <f>VLOOKUP(D8,$BY:$CE,2,FALSE)</f>
        <v>#N/A</v>
      </c>
      <c r="AJ8" s="12" t="e">
        <f>VLOOKUP(D8,$BY:$CE,3,FALSE)</f>
        <v>#N/A</v>
      </c>
      <c r="AK8" s="12" t="e">
        <f>VLOOKUP(D8,$BY:$CE,4,FALSE)</f>
        <v>#N/A</v>
      </c>
      <c r="AL8" s="12" t="e">
        <f>VLOOKUP(D8,$BY:$CE,5,FALSE)</f>
        <v>#N/A</v>
      </c>
      <c r="AM8" s="7" t="str">
        <f>(IF(D8&lt;&gt;"",VLOOKUP(D8,BY:CE,7,FALSE),"0"))</f>
        <v>0</v>
      </c>
      <c r="AN8" s="7"/>
      <c r="AO8" s="16">
        <v>1</v>
      </c>
      <c r="AP8" s="12" t="e">
        <f>VLOOKUP(N8,$BY:$CE,2,FALSE)</f>
        <v>#N/A</v>
      </c>
      <c r="AQ8" s="12" t="e">
        <f>VLOOKUP(N8,$BY:$CE,3,FALSE)</f>
        <v>#N/A</v>
      </c>
      <c r="AR8" s="12" t="e">
        <f>VLOOKUP(N8,$BY:$CE,4,FALSE)</f>
        <v>#N/A</v>
      </c>
      <c r="AS8" s="12" t="e">
        <f>VLOOKUP(N8,$BY:$CE,5,FALSE)</f>
        <v>#N/A</v>
      </c>
      <c r="AT8" s="7" t="str">
        <f>(IF(N8&lt;&gt;"",VLOOKUP(N8,BY:CE,7,FALSE),"0"))</f>
        <v>0</v>
      </c>
      <c r="AU8" s="7"/>
      <c r="AV8" s="16">
        <v>1</v>
      </c>
      <c r="AW8" s="12" t="e">
        <f>VLOOKUP(X8,$BY:$CE,2,FALSE)</f>
        <v>#N/A</v>
      </c>
      <c r="AX8" s="12" t="e">
        <f>VLOOKUP(X8,$BY:$CE,3,FALSE)</f>
        <v>#N/A</v>
      </c>
      <c r="AY8" s="12" t="e">
        <f>VLOOKUP(X8,$BY:$CE,4,FALSE)</f>
        <v>#N/A</v>
      </c>
      <c r="AZ8" s="12" t="e">
        <f>VLOOKUP(X8,$BY:$CE,5,FALSE)</f>
        <v>#N/A</v>
      </c>
      <c r="BA8" s="7" t="str">
        <f>(IF(X8&lt;&gt;"",VLOOKUP(X8,BY:CE,7,FALSE),"0"))</f>
        <v>0</v>
      </c>
      <c r="BB8" s="7"/>
      <c r="BC8" s="16">
        <v>1</v>
      </c>
      <c r="BD8" s="12" t="e">
        <f>VLOOKUP(D33,$BY:$CE,2,FALSE)</f>
        <v>#N/A</v>
      </c>
      <c r="BE8" s="12" t="e">
        <f>VLOOKUP(D33,$BY:$CE,3,FALSE)</f>
        <v>#N/A</v>
      </c>
      <c r="BF8" s="12" t="e">
        <f>VLOOKUP(D33,$BY:$CE,4,FALSE)</f>
        <v>#N/A</v>
      </c>
      <c r="BG8" s="12" t="e">
        <f>VLOOKUP(D33,$BY:$CE,5,FALSE)</f>
        <v>#N/A</v>
      </c>
      <c r="BH8" s="7" t="str">
        <f>(IF(D33&lt;&gt;"",VLOOKUP(D33,BY:CE,7,FALSE),"0"))</f>
        <v>0</v>
      </c>
      <c r="BI8" s="7"/>
      <c r="BJ8" s="16">
        <v>1</v>
      </c>
      <c r="BK8" s="12" t="e">
        <f>VLOOKUP(N33,$BY:$CE,2,FALSE)</f>
        <v>#N/A</v>
      </c>
      <c r="BL8" s="12" t="e">
        <f>VLOOKUP(N33,$BY:$CE,3,FALSE)</f>
        <v>#N/A</v>
      </c>
      <c r="BM8" s="12" t="e">
        <f>VLOOKUP(N33,$BY:$CE,4,FALSE)</f>
        <v>#N/A</v>
      </c>
      <c r="BN8" s="12" t="e">
        <f>VLOOKUP(N33,$BY:$CE,5,FALSE)</f>
        <v>#N/A</v>
      </c>
      <c r="BO8" s="7" t="str">
        <f>(IF(N33&lt;&gt;"",VLOOKUP(N33,BY:CE,7,FALSE),"0"))</f>
        <v>0</v>
      </c>
      <c r="BP8" s="7"/>
      <c r="BQ8" s="16">
        <v>1</v>
      </c>
      <c r="BR8" s="12" t="e">
        <f>VLOOKUP(X33,$BY:$CE,2,FALSE)</f>
        <v>#N/A</v>
      </c>
      <c r="BS8" s="12" t="e">
        <f>VLOOKUP(X33,$BY:$CE,3,FALSE)</f>
        <v>#N/A</v>
      </c>
      <c r="BT8" s="12" t="e">
        <f>VLOOKUP(X33,$BY:$CE,4,FALSE)</f>
        <v>#N/A</v>
      </c>
      <c r="BU8" s="12" t="e">
        <f>VLOOKUP(X33,$BY:$CE,5,FALSE)</f>
        <v>#N/A</v>
      </c>
      <c r="BV8" s="7" t="str">
        <f>(IF(X33&lt;&gt;"",VLOOKUP(X33,BY:CE,7,FALSE),"0"))</f>
        <v>0</v>
      </c>
      <c r="BW8" s="7"/>
      <c r="BX8" s="79">
        <v>5</v>
      </c>
      <c r="BY8" s="50" t="s">
        <v>69</v>
      </c>
      <c r="BZ8" s="51">
        <v>6</v>
      </c>
      <c r="CA8" s="51">
        <v>3</v>
      </c>
      <c r="CB8" s="51">
        <v>3</v>
      </c>
      <c r="CC8" s="51">
        <v>7</v>
      </c>
      <c r="CD8" s="52" t="s">
        <v>43</v>
      </c>
      <c r="CE8" s="53">
        <v>90</v>
      </c>
      <c r="CF8" s="53" t="s">
        <v>39</v>
      </c>
      <c r="CG8" s="53" t="s">
        <v>34</v>
      </c>
      <c r="CH8" s="53">
        <v>4</v>
      </c>
      <c r="CI8" s="138"/>
      <c r="CJ8" s="6">
        <v>4</v>
      </c>
      <c r="CK8" s="28" t="s">
        <v>183</v>
      </c>
      <c r="CL8" s="5">
        <v>70</v>
      </c>
      <c r="CM8" s="28" t="s">
        <v>183</v>
      </c>
      <c r="CN8" s="5">
        <v>1</v>
      </c>
      <c r="CO8" s="28" t="s">
        <v>183</v>
      </c>
      <c r="CP8" s="5">
        <v>0</v>
      </c>
      <c r="CQ8" s="5"/>
      <c r="CR8" s="31">
        <f t="shared" si="0"/>
        <v>5</v>
      </c>
      <c r="CS8" s="2" t="str">
        <f t="shared" si="1"/>
        <v>Blitzer Amazon</v>
      </c>
      <c r="CT8" s="32" t="str">
        <f>HLOOKUP(D$4,DQ$5:EN$24,5,FALSE)</f>
        <v>Blitzer Amazon</v>
      </c>
      <c r="CU8" s="5"/>
      <c r="CV8" s="31">
        <f t="shared" si="2"/>
        <v>5</v>
      </c>
      <c r="CW8" s="2" t="str">
        <f t="shared" si="3"/>
        <v>Blitzer Amazon</v>
      </c>
      <c r="CX8" s="32" t="str">
        <f>HLOOKUP(N$4,DQ$5:EN$24,5,FALSE)</f>
        <v>Blitzer Amazon</v>
      </c>
      <c r="CY8" s="5"/>
      <c r="CZ8" s="31">
        <f t="shared" si="4"/>
        <v>5</v>
      </c>
      <c r="DA8" s="2" t="str">
        <f t="shared" si="5"/>
        <v>Blitzer Amazon</v>
      </c>
      <c r="DB8" s="32" t="str">
        <f>HLOOKUP(X$4,DQ$5:EN$24,5,FALSE)</f>
        <v>Blitzer Amazon</v>
      </c>
      <c r="DC8" s="5"/>
      <c r="DD8" s="31">
        <f t="shared" si="6"/>
        <v>5</v>
      </c>
      <c r="DE8" s="2" t="str">
        <f t="shared" si="7"/>
        <v>Blitzer Amazon</v>
      </c>
      <c r="DF8" s="32" t="str">
        <f>HLOOKUP(D$29,DQ$5:EN$24,5,FALSE)</f>
        <v>Blitzer Amazon</v>
      </c>
      <c r="DG8" s="5"/>
      <c r="DH8" s="31">
        <f t="shared" si="8"/>
        <v>5</v>
      </c>
      <c r="DI8" s="2" t="str">
        <f t="shared" si="9"/>
        <v>Blitzer Amazon</v>
      </c>
      <c r="DJ8" s="32" t="str">
        <f>HLOOKUP(N$29,DQ$5:EN$24,5,FALSE)</f>
        <v>Blitzer Amazon</v>
      </c>
      <c r="DK8" s="5"/>
      <c r="DL8" s="31">
        <f t="shared" si="10"/>
        <v>5</v>
      </c>
      <c r="DM8" s="2" t="str">
        <f t="shared" si="11"/>
        <v>Blitzer Amazon</v>
      </c>
      <c r="DN8" s="32" t="str">
        <f>HLOOKUP(X$29,DQ$5:EN$24,5,FALSE)</f>
        <v>Blitzer Amazon</v>
      </c>
      <c r="DO8" s="5"/>
      <c r="DQ8" s="3" t="s">
        <v>68</v>
      </c>
      <c r="DR8" s="3" t="s">
        <v>47</v>
      </c>
      <c r="DS8" s="14" t="s">
        <v>55</v>
      </c>
      <c r="DT8" s="14" t="s">
        <v>179</v>
      </c>
      <c r="DU8" s="3" t="s">
        <v>62</v>
      </c>
      <c r="DV8" s="14" t="s">
        <v>76</v>
      </c>
      <c r="DW8" s="3" t="s">
        <v>84</v>
      </c>
      <c r="DX8" s="3" t="s">
        <v>90</v>
      </c>
      <c r="DY8" s="112" t="s">
        <v>236</v>
      </c>
      <c r="DZ8" s="3" t="s">
        <v>99</v>
      </c>
      <c r="EA8" s="3" t="s">
        <v>106</v>
      </c>
      <c r="EB8" s="3" t="s">
        <v>31</v>
      </c>
      <c r="EC8" s="3" t="s">
        <v>7</v>
      </c>
      <c r="ED8" s="3" t="s">
        <v>226</v>
      </c>
      <c r="EE8" s="14" t="s">
        <v>213</v>
      </c>
      <c r="EF8" s="3" t="s">
        <v>140</v>
      </c>
      <c r="EG8" s="113" t="s">
        <v>242</v>
      </c>
      <c r="EH8" s="3" t="s">
        <v>151</v>
      </c>
      <c r="EI8" s="3" t="s">
        <v>156</v>
      </c>
      <c r="EJ8" s="3" t="s">
        <v>191</v>
      </c>
      <c r="EK8" s="14" t="s">
        <v>25</v>
      </c>
      <c r="EL8" s="14" t="s">
        <v>197</v>
      </c>
      <c r="EM8" s="112" t="s">
        <v>249</v>
      </c>
      <c r="EN8" s="3" t="s">
        <v>167</v>
      </c>
      <c r="EO8" s="9"/>
    </row>
    <row r="9" spans="2:145" ht="17.25" customHeight="1">
      <c r="B9" s="63"/>
      <c r="C9" s="74">
        <v>5</v>
      </c>
      <c r="D9" s="40">
        <f>IF(AH9&lt;=1,"",VLOOKUP(AH9,CR:CS,2,FALSE))</f>
      </c>
      <c r="E9" s="41">
        <f>IF(D9&lt;&gt;"",VLOOKUP(D9,BY:CE,2,FALSE),"")</f>
      </c>
      <c r="F9" s="41">
        <f>IF(D9&lt;&gt;"",VLOOKUP(D9,BY:CE,3,FALSE),"")</f>
      </c>
      <c r="G9" s="41">
        <f>IF(D9&lt;&gt;"",VLOOKUP(D9,BY:CE,4,FALSE),"")</f>
      </c>
      <c r="H9" s="41">
        <f>IF(D9&lt;&gt;"",VLOOKUP(D9,BY:CE,5,FALSE),"")</f>
      </c>
      <c r="I9" s="42">
        <f>IF(D9="","",IF(COUNTIF(D5:D20,D9)&gt;VLOOKUP(D9,BY:CH,10,FALSE),"ERRORE! TROPPI GIOCATORI IN QUESTO RUOLO!",VLOOKUP(D9,BY:CE,6,FALSE)))</f>
      </c>
      <c r="J9" s="188"/>
      <c r="K9" s="81"/>
      <c r="L9" s="70"/>
      <c r="M9" s="74">
        <v>5</v>
      </c>
      <c r="N9" s="40">
        <f>IF(AO9&lt;=1,"",VLOOKUP(AO9,CV:CW,2,FALSE))</f>
      </c>
      <c r="O9" s="41">
        <f>IF(N9&lt;&gt;"",VLOOKUP(N9,BY:CE,2,FALSE),"")</f>
      </c>
      <c r="P9" s="41">
        <f>IF(N9&lt;&gt;"",VLOOKUP(N9,BY:CE,3,FALSE),"")</f>
      </c>
      <c r="Q9" s="41">
        <f>IF(N9&lt;&gt;"",VLOOKUP(N9,BY:CE,4,FALSE),"")</f>
      </c>
      <c r="R9" s="41">
        <f>IF(N9&lt;&gt;"",VLOOKUP(N9,BY:CE,5,FALSE),"")</f>
      </c>
      <c r="S9" s="42">
        <f>IF(N9="","",IF(COUNTIF(N5:N20,N9)&gt;VLOOKUP(N9,BY:CH,10,FALSE),"ERRORE! TROPPI GIOCAKORI IN QUESTO RUOLO!",VLOOKUP(N9,BY:CE,6,FALSE)))</f>
      </c>
      <c r="T9" s="188"/>
      <c r="U9" s="81"/>
      <c r="V9" s="70"/>
      <c r="W9" s="74">
        <v>5</v>
      </c>
      <c r="X9" s="40">
        <f>IF(AV9&lt;=1,"",VLOOKUP(AV9,CZ:DA,2,FALSE))</f>
      </c>
      <c r="Y9" s="41">
        <f>IF(X9&lt;&gt;"",VLOOKUP(X9,BY:CE,2,FALSE),"")</f>
      </c>
      <c r="Z9" s="41">
        <f>IF(X9&lt;&gt;"",VLOOKUP(X9,BY:CE,3,FALSE),"")</f>
      </c>
      <c r="AA9" s="41">
        <f>IF(X9&lt;&gt;"",VLOOKUP(X9,BY:CE,4,FALSE),"")</f>
      </c>
      <c r="AB9" s="41">
        <f>IF(X9&lt;&gt;"",VLOOKUP(X9,BY:CE,5,FALSE),"")</f>
      </c>
      <c r="AC9" s="42">
        <f>IF(X9="","",IF(COUNTIF(X5:X20,X9)&gt;VLOOKUP(X9,BY:CH,10,FALSE),"ERRORE! TROPPI GIOCAKORI IN QUESTO RUOLO!",VLOOKUP(X9,BY:CE,6,FALSE)))</f>
      </c>
      <c r="AD9" s="188"/>
      <c r="AE9" s="81"/>
      <c r="AF9" s="70"/>
      <c r="AG9" s="1"/>
      <c r="AH9" s="16">
        <v>1</v>
      </c>
      <c r="AI9" s="12" t="e">
        <f>VLOOKUP(D9,$BY:$CE,2,FALSE)</f>
        <v>#N/A</v>
      </c>
      <c r="AJ9" s="12" t="e">
        <f>VLOOKUP(D9,$BY:$CE,3,FALSE)</f>
        <v>#N/A</v>
      </c>
      <c r="AK9" s="12" t="e">
        <f>VLOOKUP(D9,$BY:$CE,4,FALSE)</f>
        <v>#N/A</v>
      </c>
      <c r="AL9" s="12" t="e">
        <f>VLOOKUP(D9,$BY:$CE,5,FALSE)</f>
        <v>#N/A</v>
      </c>
      <c r="AM9" s="7" t="str">
        <f>(IF(D9&lt;&gt;"",VLOOKUP(D9,BY:CE,7,FALSE),"0"))</f>
        <v>0</v>
      </c>
      <c r="AN9" s="7"/>
      <c r="AO9" s="16">
        <v>1</v>
      </c>
      <c r="AP9" s="12" t="e">
        <f>VLOOKUP(N9,$BY:$CE,2,FALSE)</f>
        <v>#N/A</v>
      </c>
      <c r="AQ9" s="12" t="e">
        <f>VLOOKUP(N9,$BY:$CE,3,FALSE)</f>
        <v>#N/A</v>
      </c>
      <c r="AR9" s="12" t="e">
        <f>VLOOKUP(N9,$BY:$CE,4,FALSE)</f>
        <v>#N/A</v>
      </c>
      <c r="AS9" s="12" t="e">
        <f>VLOOKUP(N9,$BY:$CE,5,FALSE)</f>
        <v>#N/A</v>
      </c>
      <c r="AT9" s="7" t="str">
        <f>(IF(N9&lt;&gt;"",VLOOKUP(N9,BY:CE,7,FALSE),"0"))</f>
        <v>0</v>
      </c>
      <c r="AU9" s="7"/>
      <c r="AV9" s="16">
        <v>1</v>
      </c>
      <c r="AW9" s="12" t="e">
        <f>VLOOKUP(X9,$BY:$CE,2,FALSE)</f>
        <v>#N/A</v>
      </c>
      <c r="AX9" s="12" t="e">
        <f>VLOOKUP(X9,$BY:$CE,3,FALSE)</f>
        <v>#N/A</v>
      </c>
      <c r="AY9" s="12" t="e">
        <f>VLOOKUP(X9,$BY:$CE,4,FALSE)</f>
        <v>#N/A</v>
      </c>
      <c r="AZ9" s="12" t="e">
        <f>VLOOKUP(X9,$BY:$CE,5,FALSE)</f>
        <v>#N/A</v>
      </c>
      <c r="BA9" s="7" t="str">
        <f>(IF(X9&lt;&gt;"",VLOOKUP(X9,BY:CE,7,FALSE),"0"))</f>
        <v>0</v>
      </c>
      <c r="BB9" s="7"/>
      <c r="BC9" s="16">
        <v>1</v>
      </c>
      <c r="BD9" s="12" t="e">
        <f>VLOOKUP(D34,$BY:$CE,2,FALSE)</f>
        <v>#N/A</v>
      </c>
      <c r="BE9" s="12" t="e">
        <f>VLOOKUP(D34,$BY:$CE,3,FALSE)</f>
        <v>#N/A</v>
      </c>
      <c r="BF9" s="12" t="e">
        <f>VLOOKUP(D34,$BY:$CE,4,FALSE)</f>
        <v>#N/A</v>
      </c>
      <c r="BG9" s="12" t="e">
        <f>VLOOKUP(D34,$BY:$CE,5,FALSE)</f>
        <v>#N/A</v>
      </c>
      <c r="BH9" s="7" t="str">
        <f>(IF(D34&lt;&gt;"",VLOOKUP(D34,BY:CE,7,FALSE),"0"))</f>
        <v>0</v>
      </c>
      <c r="BI9" s="7"/>
      <c r="BJ9" s="16">
        <v>1</v>
      </c>
      <c r="BK9" s="12" t="e">
        <f>VLOOKUP(N34,$BY:$CE,2,FALSE)</f>
        <v>#N/A</v>
      </c>
      <c r="BL9" s="12" t="e">
        <f>VLOOKUP(N34,$BY:$CE,3,FALSE)</f>
        <v>#N/A</v>
      </c>
      <c r="BM9" s="12" t="e">
        <f>VLOOKUP(N34,$BY:$CE,4,FALSE)</f>
        <v>#N/A</v>
      </c>
      <c r="BN9" s="12" t="e">
        <f>VLOOKUP(N34,$BY:$CE,5,FALSE)</f>
        <v>#N/A</v>
      </c>
      <c r="BO9" s="7" t="str">
        <f>(IF(N34&lt;&gt;"",VLOOKUP(N34,BY:CE,7,FALSE),"0"))</f>
        <v>0</v>
      </c>
      <c r="BP9" s="7"/>
      <c r="BQ9" s="16">
        <v>1</v>
      </c>
      <c r="BR9" s="12" t="e">
        <f>VLOOKUP(X34,$BY:$CE,2,FALSE)</f>
        <v>#N/A</v>
      </c>
      <c r="BS9" s="12" t="e">
        <f>VLOOKUP(X34,$BY:$CE,3,FALSE)</f>
        <v>#N/A</v>
      </c>
      <c r="BT9" s="12" t="e">
        <f>VLOOKUP(X34,$BY:$CE,4,FALSE)</f>
        <v>#N/A</v>
      </c>
      <c r="BU9" s="12" t="e">
        <f>VLOOKUP(X34,$BY:$CE,5,FALSE)</f>
        <v>#N/A</v>
      </c>
      <c r="BV9" s="7" t="str">
        <f>(IF(X34&lt;&gt;"",VLOOKUP(X34,BY:CE,7,FALSE),"0"))</f>
        <v>0</v>
      </c>
      <c r="BW9" s="7"/>
      <c r="BX9" s="79">
        <v>6</v>
      </c>
      <c r="BY9" s="54" t="s">
        <v>45</v>
      </c>
      <c r="BZ9" s="47">
        <v>6</v>
      </c>
      <c r="CA9" s="47">
        <v>3</v>
      </c>
      <c r="CB9" s="47">
        <v>3</v>
      </c>
      <c r="CC9" s="47">
        <v>8</v>
      </c>
      <c r="CD9" s="48" t="s">
        <v>48</v>
      </c>
      <c r="CE9" s="49">
        <v>60</v>
      </c>
      <c r="CF9" s="49" t="s">
        <v>50</v>
      </c>
      <c r="CG9" s="49" t="s">
        <v>34</v>
      </c>
      <c r="CH9" s="49">
        <v>16</v>
      </c>
      <c r="CI9" s="146" t="s">
        <v>15</v>
      </c>
      <c r="CJ9" s="6">
        <v>5</v>
      </c>
      <c r="CK9" s="28" t="s">
        <v>59</v>
      </c>
      <c r="CL9" s="5">
        <v>50</v>
      </c>
      <c r="CM9" s="28" t="s">
        <v>59</v>
      </c>
      <c r="CN9" s="5">
        <v>1</v>
      </c>
      <c r="CO9" s="28" t="s">
        <v>59</v>
      </c>
      <c r="CP9" s="5">
        <v>0</v>
      </c>
      <c r="CQ9" s="5"/>
      <c r="CR9" s="31">
        <f t="shared" si="0"/>
      </c>
      <c r="CS9" s="2">
        <f t="shared" si="1"/>
      </c>
      <c r="CT9" s="32">
        <f>HLOOKUP(D$4,DQ$5:EN$24,6,FALSE)</f>
        <v>0</v>
      </c>
      <c r="CU9" s="5"/>
      <c r="CV9" s="31">
        <f t="shared" si="2"/>
      </c>
      <c r="CW9" s="2">
        <f t="shared" si="3"/>
      </c>
      <c r="CX9" s="32">
        <f>HLOOKUP(N$4,DQ$5:EN$24,6,FALSE)</f>
        <v>0</v>
      </c>
      <c r="CY9" s="5"/>
      <c r="CZ9" s="31">
        <f t="shared" si="4"/>
      </c>
      <c r="DA9" s="2">
        <f t="shared" si="5"/>
      </c>
      <c r="DB9" s="32">
        <f>HLOOKUP(X$4,DQ$5:EN$24,6,FALSE)</f>
        <v>0</v>
      </c>
      <c r="DC9" s="5"/>
      <c r="DD9" s="31">
        <f t="shared" si="6"/>
      </c>
      <c r="DE9" s="2">
        <f t="shared" si="7"/>
      </c>
      <c r="DF9" s="32">
        <f>HLOOKUP(D$29,DQ$5:EN$24,6,FALSE)</f>
        <v>0</v>
      </c>
      <c r="DG9" s="5"/>
      <c r="DH9" s="31">
        <f t="shared" si="8"/>
      </c>
      <c r="DI9" s="2">
        <f t="shared" si="9"/>
      </c>
      <c r="DJ9" s="32">
        <f>HLOOKUP(N$29,DQ$5:EN$24,6,FALSE)</f>
        <v>0</v>
      </c>
      <c r="DK9" s="5"/>
      <c r="DL9" s="31">
        <f t="shared" si="10"/>
      </c>
      <c r="DM9" s="2">
        <f t="shared" si="11"/>
      </c>
      <c r="DN9" s="32">
        <f>HLOOKUP(X$29,DQ$5:EN$24,6,FALSE)</f>
        <v>0</v>
      </c>
      <c r="DO9" s="5"/>
      <c r="DQ9" s="3" t="s">
        <v>69</v>
      </c>
      <c r="DR9" s="3"/>
      <c r="DS9" s="14" t="s">
        <v>57</v>
      </c>
      <c r="DT9" s="14" t="s">
        <v>180</v>
      </c>
      <c r="DU9" s="3" t="s">
        <v>72</v>
      </c>
      <c r="DV9" s="14" t="s">
        <v>77</v>
      </c>
      <c r="DW9" s="3" t="s">
        <v>1</v>
      </c>
      <c r="DX9" s="3" t="s">
        <v>91</v>
      </c>
      <c r="DY9" s="112" t="s">
        <v>237</v>
      </c>
      <c r="DZ9" s="3" t="s">
        <v>100</v>
      </c>
      <c r="EA9" s="3" t="s">
        <v>108</v>
      </c>
      <c r="EB9" s="3" t="s">
        <v>211</v>
      </c>
      <c r="EC9" s="3"/>
      <c r="ED9" s="3" t="s">
        <v>127</v>
      </c>
      <c r="EE9" s="3" t="s">
        <v>214</v>
      </c>
      <c r="EF9" s="3" t="s">
        <v>141</v>
      </c>
      <c r="EG9" s="112" t="s">
        <v>244</v>
      </c>
      <c r="EH9" s="3" t="s">
        <v>153</v>
      </c>
      <c r="EI9" s="3" t="s">
        <v>20</v>
      </c>
      <c r="EJ9" s="3" t="s">
        <v>220</v>
      </c>
      <c r="EK9" s="3" t="s">
        <v>126</v>
      </c>
      <c r="EL9" s="3" t="s">
        <v>198</v>
      </c>
      <c r="EM9" s="112" t="s">
        <v>250</v>
      </c>
      <c r="EN9" s="3" t="s">
        <v>19</v>
      </c>
      <c r="EO9" s="9"/>
    </row>
    <row r="10" spans="2:145" ht="17.25" customHeight="1">
      <c r="B10" s="63"/>
      <c r="C10" s="74">
        <v>6</v>
      </c>
      <c r="D10" s="40">
        <f>IF(AH10&lt;=1,"",VLOOKUP(AH10,CR:CS,2,FALSE))</f>
      </c>
      <c r="E10" s="41">
        <f>IF(D10&lt;&gt;"",VLOOKUP(D10,BY:CE,2,FALSE),"")</f>
      </c>
      <c r="F10" s="41">
        <f>IF(D10&lt;&gt;"",VLOOKUP(D10,BY:CE,3,FALSE),"")</f>
      </c>
      <c r="G10" s="41">
        <f>IF(D10&lt;&gt;"",VLOOKUP(D10,BY:CE,4,FALSE),"")</f>
      </c>
      <c r="H10" s="41">
        <f>IF(D10&lt;&gt;"",VLOOKUP(D10,BY:CE,5,FALSE),"")</f>
      </c>
      <c r="I10" s="42">
        <f>IF(D10="","",IF(COUNTIF(D5:D20,D10)&gt;VLOOKUP(D10,BY:CH,10,FALSE),"ERRORE! TROPPI GIOCATORI IN QUESTO RUOLO!",VLOOKUP(D10,BY:CE,6,FALSE)))</f>
      </c>
      <c r="J10" s="188"/>
      <c r="K10" s="81"/>
      <c r="L10" s="70"/>
      <c r="M10" s="74">
        <v>6</v>
      </c>
      <c r="N10" s="40">
        <f>IF(AO10&lt;=1,"",VLOOKUP(AO10,CV:CW,2,FALSE))</f>
      </c>
      <c r="O10" s="41">
        <f>IF(N10&lt;&gt;"",VLOOKUP(N10,BY:CE,2,FALSE),"")</f>
      </c>
      <c r="P10" s="41">
        <f>IF(N10&lt;&gt;"",VLOOKUP(N10,BY:CE,3,FALSE),"")</f>
      </c>
      <c r="Q10" s="41">
        <f>IF(N10&lt;&gt;"",VLOOKUP(N10,BY:CE,4,FALSE),"")</f>
      </c>
      <c r="R10" s="41">
        <f>IF(N10&lt;&gt;"",VLOOKUP(N10,BY:CE,5,FALSE),"")</f>
      </c>
      <c r="S10" s="42">
        <f>IF(N10="","",IF(COUNTIF(N5:N20,N10)&gt;VLOOKUP(N10,BY:CH,10,FALSE),"ERRORE! TROPPI GIOCAKORI IN QUESTO RUOLO!",VLOOKUP(N10,BY:CE,6,FALSE)))</f>
      </c>
      <c r="T10" s="188"/>
      <c r="U10" s="81"/>
      <c r="V10" s="70"/>
      <c r="W10" s="74">
        <v>6</v>
      </c>
      <c r="X10" s="40">
        <f>IF(AV10&lt;=1,"",VLOOKUP(AV10,CZ:DA,2,FALSE))</f>
      </c>
      <c r="Y10" s="41">
        <f>IF(X10&lt;&gt;"",VLOOKUP(X10,BY:CE,2,FALSE),"")</f>
      </c>
      <c r="Z10" s="41">
        <f>IF(X10&lt;&gt;"",VLOOKUP(X10,BY:CE,3,FALSE),"")</f>
      </c>
      <c r="AA10" s="41">
        <f>IF(X10&lt;&gt;"",VLOOKUP(X10,BY:CE,4,FALSE),"")</f>
      </c>
      <c r="AB10" s="41">
        <f>IF(X10&lt;&gt;"",VLOOKUP(X10,BY:CE,5,FALSE),"")</f>
      </c>
      <c r="AC10" s="42">
        <f>IF(X10="","",IF(COUNTIF(X5:X20,X10)&gt;VLOOKUP(X10,BY:CH,10,FALSE),"ERRORE! TROPPI GIOCAKORI IN QUESTO RUOLO!",VLOOKUP(X10,BY:CE,6,FALSE)))</f>
      </c>
      <c r="AD10" s="188"/>
      <c r="AE10" s="81"/>
      <c r="AF10" s="70"/>
      <c r="AG10" s="1"/>
      <c r="AH10" s="16">
        <v>1</v>
      </c>
      <c r="AI10" s="12" t="e">
        <f>VLOOKUP(D10,$BY:$CE,2,FALSE)</f>
        <v>#N/A</v>
      </c>
      <c r="AJ10" s="12" t="e">
        <f>VLOOKUP(D10,$BY:$CE,3,FALSE)</f>
        <v>#N/A</v>
      </c>
      <c r="AK10" s="12" t="e">
        <f>VLOOKUP(D10,$BY:$CE,4,FALSE)</f>
        <v>#N/A</v>
      </c>
      <c r="AL10" s="12" t="e">
        <f>VLOOKUP(D10,$BY:$CE,5,FALSE)</f>
        <v>#N/A</v>
      </c>
      <c r="AM10" s="7" t="str">
        <f>(IF(D10&lt;&gt;"",VLOOKUP(D10,BY:CE,7,FALSE),"0"))</f>
        <v>0</v>
      </c>
      <c r="AN10" s="7"/>
      <c r="AO10" s="16">
        <v>1</v>
      </c>
      <c r="AP10" s="12" t="e">
        <f>VLOOKUP(N10,$BY:$CE,2,FALSE)</f>
        <v>#N/A</v>
      </c>
      <c r="AQ10" s="12" t="e">
        <f>VLOOKUP(N10,$BY:$CE,3,FALSE)</f>
        <v>#N/A</v>
      </c>
      <c r="AR10" s="12" t="e">
        <f>VLOOKUP(N10,$BY:$CE,4,FALSE)</f>
        <v>#N/A</v>
      </c>
      <c r="AS10" s="12" t="e">
        <f>VLOOKUP(N10,$BY:$CE,5,FALSE)</f>
        <v>#N/A</v>
      </c>
      <c r="AT10" s="7" t="str">
        <f>(IF(N10&lt;&gt;"",VLOOKUP(N10,BY:CE,7,FALSE),"0"))</f>
        <v>0</v>
      </c>
      <c r="AU10" s="7"/>
      <c r="AV10" s="16">
        <v>1</v>
      </c>
      <c r="AW10" s="12" t="e">
        <f>VLOOKUP(X10,$BY:$CE,2,FALSE)</f>
        <v>#N/A</v>
      </c>
      <c r="AX10" s="12" t="e">
        <f>VLOOKUP(X10,$BY:$CE,3,FALSE)</f>
        <v>#N/A</v>
      </c>
      <c r="AY10" s="12" t="e">
        <f>VLOOKUP(X10,$BY:$CE,4,FALSE)</f>
        <v>#N/A</v>
      </c>
      <c r="AZ10" s="12" t="e">
        <f>VLOOKUP(X10,$BY:$CE,5,FALSE)</f>
        <v>#N/A</v>
      </c>
      <c r="BA10" s="7" t="str">
        <f>(IF(X10&lt;&gt;"",VLOOKUP(X10,BY:CE,7,FALSE),"0"))</f>
        <v>0</v>
      </c>
      <c r="BB10" s="7"/>
      <c r="BC10" s="16">
        <v>1</v>
      </c>
      <c r="BD10" s="12" t="e">
        <f>VLOOKUP(D35,$BY:$CE,2,FALSE)</f>
        <v>#N/A</v>
      </c>
      <c r="BE10" s="12" t="e">
        <f>VLOOKUP(D35,$BY:$CE,3,FALSE)</f>
        <v>#N/A</v>
      </c>
      <c r="BF10" s="12" t="e">
        <f>VLOOKUP(D35,$BY:$CE,4,FALSE)</f>
        <v>#N/A</v>
      </c>
      <c r="BG10" s="12" t="e">
        <f>VLOOKUP(D35,$BY:$CE,5,FALSE)</f>
        <v>#N/A</v>
      </c>
      <c r="BH10" s="7" t="str">
        <f>(IF(D35&lt;&gt;"",VLOOKUP(D35,BY:CE,7,FALSE),"0"))</f>
        <v>0</v>
      </c>
      <c r="BI10" s="7"/>
      <c r="BJ10" s="16">
        <v>1</v>
      </c>
      <c r="BK10" s="12" t="e">
        <f>VLOOKUP(N35,$BY:$CE,2,FALSE)</f>
        <v>#N/A</v>
      </c>
      <c r="BL10" s="12" t="e">
        <f>VLOOKUP(N35,$BY:$CE,3,FALSE)</f>
        <v>#N/A</v>
      </c>
      <c r="BM10" s="12" t="e">
        <f>VLOOKUP(N35,$BY:$CE,4,FALSE)</f>
        <v>#N/A</v>
      </c>
      <c r="BN10" s="12" t="e">
        <f>VLOOKUP(N35,$BY:$CE,5,FALSE)</f>
        <v>#N/A</v>
      </c>
      <c r="BO10" s="7" t="str">
        <f>(IF(N35&lt;&gt;"",VLOOKUP(N35,BY:CE,7,FALSE),"0"))</f>
        <v>0</v>
      </c>
      <c r="BP10" s="7"/>
      <c r="BQ10" s="16">
        <v>1</v>
      </c>
      <c r="BR10" s="12" t="e">
        <f>VLOOKUP(X35,$BY:$CE,2,FALSE)</f>
        <v>#N/A</v>
      </c>
      <c r="BS10" s="12" t="e">
        <f>VLOOKUP(X35,$BY:$CE,3,FALSE)</f>
        <v>#N/A</v>
      </c>
      <c r="BT10" s="12" t="e">
        <f>VLOOKUP(X35,$BY:$CE,4,FALSE)</f>
        <v>#N/A</v>
      </c>
      <c r="BU10" s="12" t="e">
        <f>VLOOKUP(X35,$BY:$CE,5,FALSE)</f>
        <v>#N/A</v>
      </c>
      <c r="BV10" s="7" t="str">
        <f>(IF(X35&lt;&gt;"",VLOOKUP(X35,BY:CE,7,FALSE),"0"))</f>
        <v>0</v>
      </c>
      <c r="BW10" s="7"/>
      <c r="BX10" s="79">
        <v>7</v>
      </c>
      <c r="BY10" s="55" t="s">
        <v>46</v>
      </c>
      <c r="BZ10" s="4">
        <v>5</v>
      </c>
      <c r="CA10" s="4">
        <v>4</v>
      </c>
      <c r="CB10" s="4">
        <v>3</v>
      </c>
      <c r="CC10" s="4">
        <v>9</v>
      </c>
      <c r="CD10" s="20"/>
      <c r="CE10" s="5">
        <v>100</v>
      </c>
      <c r="CF10" s="5" t="s">
        <v>50</v>
      </c>
      <c r="CG10" s="5" t="s">
        <v>34</v>
      </c>
      <c r="CH10" s="5">
        <v>4</v>
      </c>
      <c r="CI10" s="147"/>
      <c r="CJ10" s="6">
        <v>6</v>
      </c>
      <c r="CK10" s="28" t="s">
        <v>73</v>
      </c>
      <c r="CL10" s="5">
        <v>50</v>
      </c>
      <c r="CM10" s="28" t="s">
        <v>73</v>
      </c>
      <c r="CN10" s="5">
        <v>1</v>
      </c>
      <c r="CO10" s="28" t="s">
        <v>73</v>
      </c>
      <c r="CP10" s="5">
        <v>0</v>
      </c>
      <c r="CQ10" s="5"/>
      <c r="CR10" s="31">
        <f t="shared" si="0"/>
      </c>
      <c r="CS10" s="2">
        <f t="shared" si="1"/>
      </c>
      <c r="CT10" s="32">
        <f>HLOOKUP(D$4,DQ$5:EN$24,7,FALSE)</f>
        <v>0</v>
      </c>
      <c r="CU10" s="5"/>
      <c r="CV10" s="31">
        <f t="shared" si="2"/>
      </c>
      <c r="CW10" s="2">
        <f t="shared" si="3"/>
      </c>
      <c r="CX10" s="32">
        <f>HLOOKUP(N$4,DQ$5:EN$24,7,FALSE)</f>
        <v>0</v>
      </c>
      <c r="CY10" s="5"/>
      <c r="CZ10" s="31">
        <f t="shared" si="4"/>
      </c>
      <c r="DA10" s="2">
        <f t="shared" si="5"/>
      </c>
      <c r="DB10" s="32">
        <f>HLOOKUP(X$4,DQ$5:EN$24,7,FALSE)</f>
        <v>0</v>
      </c>
      <c r="DC10" s="5"/>
      <c r="DD10" s="31">
        <f t="shared" si="6"/>
      </c>
      <c r="DE10" s="2">
        <f t="shared" si="7"/>
      </c>
      <c r="DF10" s="32">
        <f>HLOOKUP(D$29,DQ$5:EN$24,7,FALSE)</f>
        <v>0</v>
      </c>
      <c r="DG10" s="5"/>
      <c r="DH10" s="31">
        <f t="shared" si="8"/>
      </c>
      <c r="DI10" s="2">
        <f t="shared" si="9"/>
      </c>
      <c r="DJ10" s="32">
        <f>HLOOKUP(N$29,DQ$5:EN$24,7,FALSE)</f>
        <v>0</v>
      </c>
      <c r="DK10" s="5"/>
      <c r="DL10" s="31">
        <f t="shared" si="10"/>
      </c>
      <c r="DM10" s="2">
        <f t="shared" si="11"/>
      </c>
      <c r="DN10" s="32">
        <f>HLOOKUP(X$29,DQ$5:EN$24,7,FALSE)</f>
        <v>0</v>
      </c>
      <c r="DO10" s="5"/>
      <c r="DQ10" s="3"/>
      <c r="DR10" s="3"/>
      <c r="DS10" s="3"/>
      <c r="DT10" s="3" t="s">
        <v>181</v>
      </c>
      <c r="DU10" s="3" t="s">
        <v>64</v>
      </c>
      <c r="DV10" s="14" t="s">
        <v>78</v>
      </c>
      <c r="DW10" s="3"/>
      <c r="DX10" s="3" t="s">
        <v>89</v>
      </c>
      <c r="DY10" s="112" t="s">
        <v>238</v>
      </c>
      <c r="DZ10" s="3"/>
      <c r="EA10" s="14" t="s">
        <v>26</v>
      </c>
      <c r="EB10" s="3"/>
      <c r="EC10" s="75"/>
      <c r="ED10" s="3" t="s">
        <v>128</v>
      </c>
      <c r="EE10" s="3" t="s">
        <v>215</v>
      </c>
      <c r="EF10" s="3"/>
      <c r="EG10" s="112" t="s">
        <v>245</v>
      </c>
      <c r="EH10" s="3" t="s">
        <v>152</v>
      </c>
      <c r="EI10" s="3" t="s">
        <v>157</v>
      </c>
      <c r="EJ10" s="3"/>
      <c r="EK10" s="14" t="s">
        <v>114</v>
      </c>
      <c r="EL10" s="14" t="s">
        <v>199</v>
      </c>
      <c r="EM10" s="112" t="s">
        <v>251</v>
      </c>
      <c r="EN10" s="3" t="s">
        <v>217</v>
      </c>
      <c r="EO10" s="9"/>
    </row>
    <row r="11" spans="2:145" ht="17.25" customHeight="1">
      <c r="B11" s="63"/>
      <c r="C11" s="74">
        <v>7</v>
      </c>
      <c r="D11" s="40">
        <f>IF(AH11&lt;=1,"",VLOOKUP(AH11,CR:CS,2,FALSE))</f>
      </c>
      <c r="E11" s="41">
        <f>IF(D11&lt;&gt;"",VLOOKUP(D11,BY:CE,2,FALSE),"")</f>
      </c>
      <c r="F11" s="41">
        <f>IF(D11&lt;&gt;"",VLOOKUP(D11,BY:CE,3,FALSE),"")</f>
      </c>
      <c r="G11" s="41">
        <f>IF(D11&lt;&gt;"",VLOOKUP(D11,BY:CE,4,FALSE),"")</f>
      </c>
      <c r="H11" s="41">
        <f>IF(D11&lt;&gt;"",VLOOKUP(D11,BY:CE,5,FALSE),"")</f>
      </c>
      <c r="I11" s="42">
        <f>IF(D11="","",IF(COUNTIF(D5:D20,D11)&gt;VLOOKUP(D11,BY:CH,10,FALSE),"ERRORE! TROPPI GIOCATORI IN QUESTO RUOLO!",VLOOKUP(D11,BY:CE,6,FALSE)))</f>
      </c>
      <c r="J11" s="188"/>
      <c r="K11" s="81"/>
      <c r="L11" s="70"/>
      <c r="M11" s="74">
        <v>7</v>
      </c>
      <c r="N11" s="40">
        <f>IF(AO11&lt;=1,"",VLOOKUP(AO11,CV:CW,2,FALSE))</f>
      </c>
      <c r="O11" s="41">
        <f>IF(N11&lt;&gt;"",VLOOKUP(N11,BY:CE,2,FALSE),"")</f>
      </c>
      <c r="P11" s="41">
        <f>IF(N11&lt;&gt;"",VLOOKUP(N11,BY:CE,3,FALSE),"")</f>
      </c>
      <c r="Q11" s="41">
        <f>IF(N11&lt;&gt;"",VLOOKUP(N11,BY:CE,4,FALSE),"")</f>
      </c>
      <c r="R11" s="41">
        <f>IF(N11&lt;&gt;"",VLOOKUP(N11,BY:CE,5,FALSE),"")</f>
      </c>
      <c r="S11" s="42">
        <f>IF(N11="","",IF(COUNTIF(N5:N20,N11)&gt;VLOOKUP(N11,BY:CH,10,FALSE),"ERRORE! TROPPI GIOCAKORI IN QUESTO RUOLO!",VLOOKUP(N11,BY:CE,6,FALSE)))</f>
      </c>
      <c r="T11" s="188"/>
      <c r="U11" s="81"/>
      <c r="V11" s="70"/>
      <c r="W11" s="74">
        <v>7</v>
      </c>
      <c r="X11" s="40">
        <f>IF(AV11&lt;=1,"",VLOOKUP(AV11,CZ:DA,2,FALSE))</f>
      </c>
      <c r="Y11" s="41">
        <f>IF(X11&lt;&gt;"",VLOOKUP(X11,BY:CE,2,FALSE),"")</f>
      </c>
      <c r="Z11" s="41">
        <f>IF(X11&lt;&gt;"",VLOOKUP(X11,BY:CE,3,FALSE),"")</f>
      </c>
      <c r="AA11" s="41">
        <f>IF(X11&lt;&gt;"",VLOOKUP(X11,BY:CE,4,FALSE),"")</f>
      </c>
      <c r="AB11" s="41">
        <f>IF(X11&lt;&gt;"",VLOOKUP(X11,BY:CE,5,FALSE),"")</f>
      </c>
      <c r="AC11" s="42">
        <f>IF(X11="","",IF(COUNTIF(X5:X20,X11)&gt;VLOOKUP(X11,BY:CH,10,FALSE),"ERRORE! TROPPI GIOCAKORI IN QUESTO RUOLO!",VLOOKUP(X11,BY:CE,6,FALSE)))</f>
      </c>
      <c r="AD11" s="188"/>
      <c r="AE11" s="81"/>
      <c r="AF11" s="70"/>
      <c r="AG11" s="1"/>
      <c r="AH11" s="16">
        <v>1</v>
      </c>
      <c r="AI11" s="12" t="e">
        <f>VLOOKUP(D11,$BY:$CE,2,FALSE)</f>
        <v>#N/A</v>
      </c>
      <c r="AJ11" s="12" t="e">
        <f>VLOOKUP(D11,$BY:$CE,3,FALSE)</f>
        <v>#N/A</v>
      </c>
      <c r="AK11" s="12" t="e">
        <f>VLOOKUP(D11,$BY:$CE,4,FALSE)</f>
        <v>#N/A</v>
      </c>
      <c r="AL11" s="12" t="e">
        <f>VLOOKUP(D11,$BY:$CE,5,FALSE)</f>
        <v>#N/A</v>
      </c>
      <c r="AM11" s="7" t="str">
        <f>(IF(D11&lt;&gt;"",VLOOKUP(D11,BY:CE,7,FALSE),"0"))</f>
        <v>0</v>
      </c>
      <c r="AN11" s="7"/>
      <c r="AO11" s="16">
        <v>1</v>
      </c>
      <c r="AP11" s="12" t="e">
        <f>VLOOKUP(N11,$BY:$CE,2,FALSE)</f>
        <v>#N/A</v>
      </c>
      <c r="AQ11" s="12" t="e">
        <f>VLOOKUP(N11,$BY:$CE,3,FALSE)</f>
        <v>#N/A</v>
      </c>
      <c r="AR11" s="12" t="e">
        <f>VLOOKUP(N11,$BY:$CE,4,FALSE)</f>
        <v>#N/A</v>
      </c>
      <c r="AS11" s="12" t="e">
        <f>VLOOKUP(N11,$BY:$CE,5,FALSE)</f>
        <v>#N/A</v>
      </c>
      <c r="AT11" s="7" t="str">
        <f>(IF(N11&lt;&gt;"",VLOOKUP(N11,BY:CE,7,FALSE),"0"))</f>
        <v>0</v>
      </c>
      <c r="AU11" s="7"/>
      <c r="AV11" s="16">
        <v>1</v>
      </c>
      <c r="AW11" s="12" t="e">
        <f>VLOOKUP(X11,$BY:$CE,2,FALSE)</f>
        <v>#N/A</v>
      </c>
      <c r="AX11" s="12" t="e">
        <f>VLOOKUP(X11,$BY:$CE,3,FALSE)</f>
        <v>#N/A</v>
      </c>
      <c r="AY11" s="12" t="e">
        <f>VLOOKUP(X11,$BY:$CE,4,FALSE)</f>
        <v>#N/A</v>
      </c>
      <c r="AZ11" s="12" t="e">
        <f>VLOOKUP(X11,$BY:$CE,5,FALSE)</f>
        <v>#N/A</v>
      </c>
      <c r="BA11" s="7" t="str">
        <f>(IF(X11&lt;&gt;"",VLOOKUP(X11,BY:CE,7,FALSE),"0"))</f>
        <v>0</v>
      </c>
      <c r="BB11" s="7"/>
      <c r="BC11" s="16">
        <v>1</v>
      </c>
      <c r="BD11" s="12" t="e">
        <f>VLOOKUP(D36,$BY:$CE,2,FALSE)</f>
        <v>#N/A</v>
      </c>
      <c r="BE11" s="12" t="e">
        <f>VLOOKUP(D36,$BY:$CE,3,FALSE)</f>
        <v>#N/A</v>
      </c>
      <c r="BF11" s="12" t="e">
        <f>VLOOKUP(D36,$BY:$CE,4,FALSE)</f>
        <v>#N/A</v>
      </c>
      <c r="BG11" s="12" t="e">
        <f>VLOOKUP(D36,$BY:$CE,5,FALSE)</f>
        <v>#N/A</v>
      </c>
      <c r="BH11" s="7" t="str">
        <f>(IF(D36&lt;&gt;"",VLOOKUP(D36,BY:CE,7,FALSE),"0"))</f>
        <v>0</v>
      </c>
      <c r="BI11" s="7"/>
      <c r="BJ11" s="16">
        <v>1</v>
      </c>
      <c r="BK11" s="12" t="e">
        <f>VLOOKUP(N36,$BY:$CE,2,FALSE)</f>
        <v>#N/A</v>
      </c>
      <c r="BL11" s="12" t="e">
        <f>VLOOKUP(N36,$BY:$CE,3,FALSE)</f>
        <v>#N/A</v>
      </c>
      <c r="BM11" s="12" t="e">
        <f>VLOOKUP(N36,$BY:$CE,4,FALSE)</f>
        <v>#N/A</v>
      </c>
      <c r="BN11" s="12" t="e">
        <f>VLOOKUP(N36,$BY:$CE,5,FALSE)</f>
        <v>#N/A</v>
      </c>
      <c r="BO11" s="7" t="str">
        <f>(IF(N36&lt;&gt;"",VLOOKUP(N36,BY:CE,7,FALSE),"0"))</f>
        <v>0</v>
      </c>
      <c r="BP11" s="7"/>
      <c r="BQ11" s="16">
        <v>1</v>
      </c>
      <c r="BR11" s="12" t="e">
        <f>VLOOKUP(X36,$BY:$CE,2,FALSE)</f>
        <v>#N/A</v>
      </c>
      <c r="BS11" s="12" t="e">
        <f>VLOOKUP(X36,$BY:$CE,3,FALSE)</f>
        <v>#N/A</v>
      </c>
      <c r="BT11" s="12" t="e">
        <f>VLOOKUP(X36,$BY:$CE,4,FALSE)</f>
        <v>#N/A</v>
      </c>
      <c r="BU11" s="12" t="e">
        <f>VLOOKUP(X36,$BY:$CE,5,FALSE)</f>
        <v>#N/A</v>
      </c>
      <c r="BV11" s="7" t="str">
        <f>(IF(X36&lt;&gt;"",VLOOKUP(X36,BY:CE,7,FALSE),"0"))</f>
        <v>0</v>
      </c>
      <c r="BW11" s="7"/>
      <c r="BX11" s="79">
        <v>8</v>
      </c>
      <c r="BY11" s="50" t="s">
        <v>47</v>
      </c>
      <c r="BZ11" s="51">
        <v>5</v>
      </c>
      <c r="CA11" s="51">
        <v>5</v>
      </c>
      <c r="CB11" s="51">
        <v>2</v>
      </c>
      <c r="CC11" s="51">
        <v>8</v>
      </c>
      <c r="CD11" s="52" t="s">
        <v>49</v>
      </c>
      <c r="CE11" s="53">
        <v>150</v>
      </c>
      <c r="CF11" s="53" t="s">
        <v>51</v>
      </c>
      <c r="CG11" s="53" t="s">
        <v>11</v>
      </c>
      <c r="CH11" s="53">
        <v>1</v>
      </c>
      <c r="CI11" s="148"/>
      <c r="CJ11" s="6">
        <v>7</v>
      </c>
      <c r="CK11" s="29" t="s">
        <v>28</v>
      </c>
      <c r="CL11" s="5">
        <v>50</v>
      </c>
      <c r="CM11" s="29" t="s">
        <v>28</v>
      </c>
      <c r="CN11" s="5">
        <v>1</v>
      </c>
      <c r="CO11" s="29" t="s">
        <v>28</v>
      </c>
      <c r="CP11" s="5">
        <v>0</v>
      </c>
      <c r="CQ11" s="5"/>
      <c r="CR11" s="31">
        <f t="shared" si="0"/>
      </c>
      <c r="CS11" s="2">
        <f t="shared" si="1"/>
      </c>
      <c r="CT11" s="32">
        <f>HLOOKUP(D$4,DQ$5:EN$24,8,FALSE)</f>
        <v>0</v>
      </c>
      <c r="CU11" s="5"/>
      <c r="CV11" s="31">
        <f t="shared" si="2"/>
      </c>
      <c r="CW11" s="2">
        <f t="shared" si="3"/>
      </c>
      <c r="CX11" s="32">
        <f>HLOOKUP(N$4,DQ$5:EN$24,8,FALSE)</f>
        <v>0</v>
      </c>
      <c r="CY11" s="5"/>
      <c r="CZ11" s="31">
        <f t="shared" si="4"/>
      </c>
      <c r="DA11" s="2">
        <f t="shared" si="5"/>
      </c>
      <c r="DB11" s="32">
        <f>HLOOKUP(X$4,DQ$5:EN$24,8,FALSE)</f>
        <v>0</v>
      </c>
      <c r="DC11" s="5"/>
      <c r="DD11" s="31">
        <f t="shared" si="6"/>
      </c>
      <c r="DE11" s="2">
        <f t="shared" si="7"/>
      </c>
      <c r="DF11" s="32">
        <f>HLOOKUP(D$29,DQ$5:EN$24,8,FALSE)</f>
        <v>0</v>
      </c>
      <c r="DG11" s="5"/>
      <c r="DH11" s="31">
        <f t="shared" si="8"/>
      </c>
      <c r="DI11" s="2">
        <f t="shared" si="9"/>
      </c>
      <c r="DJ11" s="32">
        <f>HLOOKUP(N$29,DQ$5:EN$24,8,FALSE)</f>
        <v>0</v>
      </c>
      <c r="DK11" s="5"/>
      <c r="DL11" s="31">
        <f t="shared" si="10"/>
      </c>
      <c r="DM11" s="2">
        <f t="shared" si="11"/>
      </c>
      <c r="DN11" s="32">
        <f>HLOOKUP(X$29,DQ$5:EN$24,8,FALSE)</f>
        <v>0</v>
      </c>
      <c r="DO11" s="5"/>
      <c r="DQ11" s="3"/>
      <c r="DR11" s="3"/>
      <c r="DS11" s="3"/>
      <c r="DT11" s="3" t="s">
        <v>182</v>
      </c>
      <c r="DU11" s="3"/>
      <c r="DV11" s="3"/>
      <c r="DW11" s="3"/>
      <c r="DX11" s="3" t="s">
        <v>6</v>
      </c>
      <c r="DY11" s="112" t="s">
        <v>239</v>
      </c>
      <c r="DZ11" s="3"/>
      <c r="EA11" s="75"/>
      <c r="EB11" s="76"/>
      <c r="EC11" s="3"/>
      <c r="ED11" s="3"/>
      <c r="EE11" s="3" t="s">
        <v>216</v>
      </c>
      <c r="EF11" s="3"/>
      <c r="EG11" s="112" t="s">
        <v>239</v>
      </c>
      <c r="EH11" s="3" t="s">
        <v>223</v>
      </c>
      <c r="EI11" s="3"/>
      <c r="EJ11" s="75"/>
      <c r="EK11" s="3"/>
      <c r="EL11" s="113" t="s">
        <v>242</v>
      </c>
      <c r="EM11" s="114" t="s">
        <v>252</v>
      </c>
      <c r="EN11" s="3"/>
      <c r="EO11" s="9"/>
    </row>
    <row r="12" spans="2:145" ht="17.25" customHeight="1">
      <c r="B12" s="63"/>
      <c r="C12" s="74">
        <v>8</v>
      </c>
      <c r="D12" s="40">
        <f>IF(AH12&lt;=1,"",VLOOKUP(AH12,CR:CS,2,FALSE))</f>
      </c>
      <c r="E12" s="41">
        <f>IF(D12&lt;&gt;"",VLOOKUP(D12,BY:CE,2,FALSE),"")</f>
      </c>
      <c r="F12" s="41">
        <f>IF(D12&lt;&gt;"",VLOOKUP(D12,BY:CE,3,FALSE),"")</f>
      </c>
      <c r="G12" s="41">
        <f>IF(D12&lt;&gt;"",VLOOKUP(D12,BY:CE,4,FALSE),"")</f>
      </c>
      <c r="H12" s="41">
        <f>IF(D12&lt;&gt;"",VLOOKUP(D12,BY:CE,5,FALSE),"")</f>
      </c>
      <c r="I12" s="42">
        <f>IF(D12="","",IF(COUNTIF(D5:D20,D12)&gt;VLOOKUP(D12,BY:CH,10,FALSE),"ERRORE! TROPPI GIOCATORI IN QUESTO RUOLO!",VLOOKUP(D12,BY:CE,6,FALSE)))</f>
      </c>
      <c r="J12" s="188"/>
      <c r="K12" s="81"/>
      <c r="L12" s="70"/>
      <c r="M12" s="74">
        <v>8</v>
      </c>
      <c r="N12" s="40">
        <f>IF(AO12&lt;=1,"",VLOOKUP(AO12,CV:CW,2,FALSE))</f>
      </c>
      <c r="O12" s="41">
        <f>IF(N12&lt;&gt;"",VLOOKUP(N12,BY:CE,2,FALSE),"")</f>
      </c>
      <c r="P12" s="41">
        <f>IF(N12&lt;&gt;"",VLOOKUP(N12,BY:CE,3,FALSE),"")</f>
      </c>
      <c r="Q12" s="41">
        <f>IF(N12&lt;&gt;"",VLOOKUP(N12,BY:CE,4,FALSE),"")</f>
      </c>
      <c r="R12" s="41">
        <f>IF(N12&lt;&gt;"",VLOOKUP(N12,BY:CE,5,FALSE),"")</f>
      </c>
      <c r="S12" s="42">
        <f>IF(N12="","",IF(COUNTIF(N5:N20,N12)&gt;VLOOKUP(N12,BY:CH,10,FALSE),"ERRORE! TROPPI GIOCAKORI IN QUESTO RUOLO!",VLOOKUP(N12,BY:CE,6,FALSE)))</f>
      </c>
      <c r="T12" s="188"/>
      <c r="U12" s="81"/>
      <c r="V12" s="70"/>
      <c r="W12" s="74">
        <v>8</v>
      </c>
      <c r="X12" s="40">
        <f>IF(AV12&lt;=1,"",VLOOKUP(AV12,CZ:DA,2,FALSE))</f>
      </c>
      <c r="Y12" s="41">
        <f>IF(X12&lt;&gt;"",VLOOKUP(X12,BY:CE,2,FALSE),"")</f>
      </c>
      <c r="Z12" s="41">
        <f>IF(X12&lt;&gt;"",VLOOKUP(X12,BY:CE,3,FALSE),"")</f>
      </c>
      <c r="AA12" s="41">
        <f>IF(X12&lt;&gt;"",VLOOKUP(X12,BY:CE,4,FALSE),"")</f>
      </c>
      <c r="AB12" s="41">
        <f>IF(X12&lt;&gt;"",VLOOKUP(X12,BY:CE,5,FALSE),"")</f>
      </c>
      <c r="AC12" s="42">
        <f>IF(X12="","",IF(COUNTIF(X5:X20,X12)&gt;VLOOKUP(X12,BY:CH,10,FALSE),"ERRORE! TROPPI GIOCAKORI IN QUESTO RUOLO!",VLOOKUP(X12,BY:CE,6,FALSE)))</f>
      </c>
      <c r="AD12" s="188"/>
      <c r="AE12" s="81"/>
      <c r="AF12" s="70"/>
      <c r="AG12" s="1"/>
      <c r="AH12" s="16">
        <v>1</v>
      </c>
      <c r="AI12" s="12" t="e">
        <f>VLOOKUP(D12,$BY:$CE,2,FALSE)</f>
        <v>#N/A</v>
      </c>
      <c r="AJ12" s="12" t="e">
        <f>VLOOKUP(D12,$BY:$CE,3,FALSE)</f>
        <v>#N/A</v>
      </c>
      <c r="AK12" s="12" t="e">
        <f>VLOOKUP(D12,$BY:$CE,4,FALSE)</f>
        <v>#N/A</v>
      </c>
      <c r="AL12" s="12" t="e">
        <f>VLOOKUP(D12,$BY:$CE,5,FALSE)</f>
        <v>#N/A</v>
      </c>
      <c r="AM12" s="7" t="str">
        <f>(IF(D12&lt;&gt;"",VLOOKUP(D12,BY:CE,7,FALSE),"0"))</f>
        <v>0</v>
      </c>
      <c r="AN12" s="7"/>
      <c r="AO12" s="16">
        <v>1</v>
      </c>
      <c r="AP12" s="12" t="e">
        <f>VLOOKUP(N12,$BY:$CE,2,FALSE)</f>
        <v>#N/A</v>
      </c>
      <c r="AQ12" s="12" t="e">
        <f>VLOOKUP(N12,$BY:$CE,3,FALSE)</f>
        <v>#N/A</v>
      </c>
      <c r="AR12" s="12" t="e">
        <f>VLOOKUP(N12,$BY:$CE,4,FALSE)</f>
        <v>#N/A</v>
      </c>
      <c r="AS12" s="12" t="e">
        <f>VLOOKUP(N12,$BY:$CE,5,FALSE)</f>
        <v>#N/A</v>
      </c>
      <c r="AT12" s="7" t="str">
        <f>(IF(N12&lt;&gt;"",VLOOKUP(N12,BY:CE,7,FALSE),"0"))</f>
        <v>0</v>
      </c>
      <c r="AU12" s="7"/>
      <c r="AV12" s="16">
        <v>1</v>
      </c>
      <c r="AW12" s="12" t="e">
        <f>VLOOKUP(X12,$BY:$CE,2,FALSE)</f>
        <v>#N/A</v>
      </c>
      <c r="AX12" s="12" t="e">
        <f>VLOOKUP(X12,$BY:$CE,3,FALSE)</f>
        <v>#N/A</v>
      </c>
      <c r="AY12" s="12" t="e">
        <f>VLOOKUP(X12,$BY:$CE,4,FALSE)</f>
        <v>#N/A</v>
      </c>
      <c r="AZ12" s="12" t="e">
        <f>VLOOKUP(X12,$BY:$CE,5,FALSE)</f>
        <v>#N/A</v>
      </c>
      <c r="BA12" s="7" t="str">
        <f>(IF(X12&lt;&gt;"",VLOOKUP(X12,BY:CE,7,FALSE),"0"))</f>
        <v>0</v>
      </c>
      <c r="BB12" s="7"/>
      <c r="BC12" s="16">
        <v>1</v>
      </c>
      <c r="BD12" s="12" t="e">
        <f>VLOOKUP(D37,$BY:$CE,2,FALSE)</f>
        <v>#N/A</v>
      </c>
      <c r="BE12" s="12" t="e">
        <f>VLOOKUP(D37,$BY:$CE,3,FALSE)</f>
        <v>#N/A</v>
      </c>
      <c r="BF12" s="12" t="e">
        <f>VLOOKUP(D37,$BY:$CE,4,FALSE)</f>
        <v>#N/A</v>
      </c>
      <c r="BG12" s="12" t="e">
        <f>VLOOKUP(D37,$BY:$CE,5,FALSE)</f>
        <v>#N/A</v>
      </c>
      <c r="BH12" s="7" t="str">
        <f>(IF(D37&lt;&gt;"",VLOOKUP(D37,BY:CE,7,FALSE),"0"))</f>
        <v>0</v>
      </c>
      <c r="BI12" s="7"/>
      <c r="BJ12" s="16">
        <v>1</v>
      </c>
      <c r="BK12" s="12" t="e">
        <f>VLOOKUP(N37,$BY:$CE,2,FALSE)</f>
        <v>#N/A</v>
      </c>
      <c r="BL12" s="12" t="e">
        <f>VLOOKUP(N37,$BY:$CE,3,FALSE)</f>
        <v>#N/A</v>
      </c>
      <c r="BM12" s="12" t="e">
        <f>VLOOKUP(N37,$BY:$CE,4,FALSE)</f>
        <v>#N/A</v>
      </c>
      <c r="BN12" s="12" t="e">
        <f>VLOOKUP(N37,$BY:$CE,5,FALSE)</f>
        <v>#N/A</v>
      </c>
      <c r="BO12" s="7" t="str">
        <f>(IF(N37&lt;&gt;"",VLOOKUP(N37,BY:CE,7,FALSE),"0"))</f>
        <v>0</v>
      </c>
      <c r="BP12" s="7"/>
      <c r="BQ12" s="16">
        <v>1</v>
      </c>
      <c r="BR12" s="12" t="e">
        <f>VLOOKUP(X37,$BY:$CE,2,FALSE)</f>
        <v>#N/A</v>
      </c>
      <c r="BS12" s="12" t="e">
        <f>VLOOKUP(X37,$BY:$CE,3,FALSE)</f>
        <v>#N/A</v>
      </c>
      <c r="BT12" s="12" t="e">
        <f>VLOOKUP(X37,$BY:$CE,4,FALSE)</f>
        <v>#N/A</v>
      </c>
      <c r="BU12" s="12" t="e">
        <f>VLOOKUP(X37,$BY:$CE,5,FALSE)</f>
        <v>#N/A</v>
      </c>
      <c r="BV12" s="7" t="str">
        <f>(IF(X37&lt;&gt;"",VLOOKUP(X37,BY:CE,7,FALSE),"0"))</f>
        <v>0</v>
      </c>
      <c r="BW12" s="7"/>
      <c r="BX12" s="79">
        <v>9</v>
      </c>
      <c r="BY12" s="54" t="s">
        <v>24</v>
      </c>
      <c r="BZ12" s="56">
        <v>6</v>
      </c>
      <c r="CA12" s="56">
        <v>3</v>
      </c>
      <c r="CB12" s="56">
        <v>3</v>
      </c>
      <c r="CC12" s="56">
        <v>7</v>
      </c>
      <c r="CD12" s="48"/>
      <c r="CE12" s="57">
        <v>40</v>
      </c>
      <c r="CF12" s="57" t="s">
        <v>4</v>
      </c>
      <c r="CG12" s="57" t="s">
        <v>36</v>
      </c>
      <c r="CH12" s="57">
        <v>16</v>
      </c>
      <c r="CI12" s="136" t="s">
        <v>52</v>
      </c>
      <c r="CJ12" s="6">
        <v>8</v>
      </c>
      <c r="CK12" s="28" t="s">
        <v>14</v>
      </c>
      <c r="CL12" s="5">
        <v>60</v>
      </c>
      <c r="CM12" s="28" t="s">
        <v>14</v>
      </c>
      <c r="CN12" s="5">
        <v>1</v>
      </c>
      <c r="CO12" s="28" t="s">
        <v>14</v>
      </c>
      <c r="CP12" s="5">
        <v>1</v>
      </c>
      <c r="CQ12" s="5"/>
      <c r="CR12" s="31">
        <f t="shared" si="0"/>
      </c>
      <c r="CS12" s="2">
        <f t="shared" si="1"/>
      </c>
      <c r="CT12" s="32">
        <f>HLOOKUP(D$4,DQ$5:EN$24,9,FALSE)</f>
        <v>0</v>
      </c>
      <c r="CU12" s="5"/>
      <c r="CV12" s="31">
        <f t="shared" si="2"/>
      </c>
      <c r="CW12" s="2">
        <f t="shared" si="3"/>
      </c>
      <c r="CX12" s="32">
        <f>HLOOKUP(N$4,DQ$5:EN$24,9,FALSE)</f>
        <v>0</v>
      </c>
      <c r="CY12" s="5"/>
      <c r="CZ12" s="31">
        <f t="shared" si="4"/>
      </c>
      <c r="DA12" s="2">
        <f t="shared" si="5"/>
      </c>
      <c r="DB12" s="32">
        <f>HLOOKUP(X$4,DQ$5:EN$24,9,FALSE)</f>
        <v>0</v>
      </c>
      <c r="DC12" s="5"/>
      <c r="DD12" s="31">
        <f t="shared" si="6"/>
      </c>
      <c r="DE12" s="2">
        <f t="shared" si="7"/>
      </c>
      <c r="DF12" s="32">
        <f>HLOOKUP(D$29,DQ$5:EN$24,9,FALSE)</f>
        <v>0</v>
      </c>
      <c r="DG12" s="5"/>
      <c r="DH12" s="31">
        <f t="shared" si="8"/>
      </c>
      <c r="DI12" s="2">
        <f t="shared" si="9"/>
      </c>
      <c r="DJ12" s="32">
        <f>HLOOKUP(N$29,DQ$5:EN$24,9,FALSE)</f>
        <v>0</v>
      </c>
      <c r="DK12" s="5"/>
      <c r="DL12" s="31">
        <f t="shared" si="10"/>
      </c>
      <c r="DM12" s="2">
        <f t="shared" si="11"/>
      </c>
      <c r="DN12" s="32">
        <f>HLOOKUP(X$29,DQ$5:EN$24,9,FALSE)</f>
        <v>0</v>
      </c>
      <c r="DO12" s="5"/>
      <c r="DP12" s="6"/>
      <c r="DQ12" s="3"/>
      <c r="DR12" s="3"/>
      <c r="DS12" s="3"/>
      <c r="DT12" s="3" t="s">
        <v>219</v>
      </c>
      <c r="DU12" s="76"/>
      <c r="DV12" s="3"/>
      <c r="DW12" s="76"/>
      <c r="DX12" s="113" t="s">
        <v>242</v>
      </c>
      <c r="DY12" s="112" t="s">
        <v>240</v>
      </c>
      <c r="DZ12" s="3"/>
      <c r="EA12" s="3"/>
      <c r="EB12" s="36"/>
      <c r="EC12" s="3"/>
      <c r="ED12" s="3"/>
      <c r="EE12" s="3"/>
      <c r="EF12" s="3"/>
      <c r="EG12" s="112" t="s">
        <v>247</v>
      </c>
      <c r="EH12" s="75"/>
      <c r="EI12" s="3"/>
      <c r="EJ12" s="3"/>
      <c r="EK12" s="3"/>
      <c r="EL12" s="112" t="s">
        <v>254</v>
      </c>
      <c r="EM12" s="112" t="s">
        <v>253</v>
      </c>
      <c r="EN12" s="3"/>
      <c r="EO12" s="9"/>
    </row>
    <row r="13" spans="2:145" ht="17.25" customHeight="1">
      <c r="B13" s="63"/>
      <c r="C13" s="74">
        <v>9</v>
      </c>
      <c r="D13" s="40">
        <f>IF(AH13&lt;=1,"",VLOOKUP(AH13,CR:CS,2,FALSE))</f>
      </c>
      <c r="E13" s="41">
        <f>IF(D13&lt;&gt;"",VLOOKUP(D13,BY:CE,2,FALSE),"")</f>
      </c>
      <c r="F13" s="41">
        <f>IF(D13&lt;&gt;"",VLOOKUP(D13,BY:CE,3,FALSE),"")</f>
      </c>
      <c r="G13" s="41">
        <f>IF(D13&lt;&gt;"",VLOOKUP(D13,BY:CE,4,FALSE),"")</f>
      </c>
      <c r="H13" s="41">
        <f>IF(D13&lt;&gt;"",VLOOKUP(D13,BY:CE,5,FALSE),"")</f>
      </c>
      <c r="I13" s="42">
        <f>IF(D13="","",IF(COUNTIF(D5:D20,D13)&gt;VLOOKUP(D13,BY:CH,10,FALSE),"ERRORE! TROPPI GIOCATORI IN QUESTO RUOLO!",VLOOKUP(D13,BY:CE,6,FALSE)))</f>
      </c>
      <c r="J13" s="188"/>
      <c r="K13" s="81"/>
      <c r="L13" s="70"/>
      <c r="M13" s="74">
        <v>9</v>
      </c>
      <c r="N13" s="40">
        <f>IF(AO13&lt;=1,"",VLOOKUP(AO13,CV:CW,2,FALSE))</f>
      </c>
      <c r="O13" s="41">
        <f>IF(N13&lt;&gt;"",VLOOKUP(N13,BY:CE,2,FALSE),"")</f>
      </c>
      <c r="P13" s="41">
        <f>IF(N13&lt;&gt;"",VLOOKUP(N13,BY:CE,3,FALSE),"")</f>
      </c>
      <c r="Q13" s="41">
        <f>IF(N13&lt;&gt;"",VLOOKUP(N13,BY:CE,4,FALSE),"")</f>
      </c>
      <c r="R13" s="41">
        <f>IF(N13&lt;&gt;"",VLOOKUP(N13,BY:CE,5,FALSE),"")</f>
      </c>
      <c r="S13" s="42">
        <f>IF(N13="","",IF(COUNTIF(N5:N20,N13)&gt;VLOOKUP(N13,BY:CH,10,FALSE),"ERRORE! TROPPI GIOCAKORI IN QUESTO RUOLO!",VLOOKUP(N13,BY:CE,6,FALSE)))</f>
      </c>
      <c r="T13" s="188"/>
      <c r="U13" s="81"/>
      <c r="V13" s="70"/>
      <c r="W13" s="74">
        <v>9</v>
      </c>
      <c r="X13" s="40">
        <f>IF(AV13&lt;=1,"",VLOOKUP(AV13,CZ:DA,2,FALSE))</f>
      </c>
      <c r="Y13" s="41">
        <f>IF(X13&lt;&gt;"",VLOOKUP(X13,BY:CE,2,FALSE),"")</f>
      </c>
      <c r="Z13" s="41">
        <f>IF(X13&lt;&gt;"",VLOOKUP(X13,BY:CE,3,FALSE),"")</f>
      </c>
      <c r="AA13" s="41">
        <f>IF(X13&lt;&gt;"",VLOOKUP(X13,BY:CE,4,FALSE),"")</f>
      </c>
      <c r="AB13" s="41">
        <f>IF(X13&lt;&gt;"",VLOOKUP(X13,BY:CE,5,FALSE),"")</f>
      </c>
      <c r="AC13" s="42">
        <f>IF(X13="","",IF(COUNTIF(X5:X20,X13)&gt;VLOOKUP(X13,BY:CH,10,FALSE),"ERRORE! TROPPI GIOCAKORI IN QUESTO RUOLO!",VLOOKUP(X13,BY:CE,6,FALSE)))</f>
      </c>
      <c r="AD13" s="188"/>
      <c r="AE13" s="81"/>
      <c r="AF13" s="70"/>
      <c r="AG13" s="1"/>
      <c r="AH13" s="16">
        <v>1</v>
      </c>
      <c r="AI13" s="12" t="e">
        <f>VLOOKUP(D13,$BY:$CE,2,FALSE)</f>
        <v>#N/A</v>
      </c>
      <c r="AJ13" s="12" t="e">
        <f>VLOOKUP(D13,$BY:$CE,3,FALSE)</f>
        <v>#N/A</v>
      </c>
      <c r="AK13" s="12" t="e">
        <f>VLOOKUP(D13,$BY:$CE,4,FALSE)</f>
        <v>#N/A</v>
      </c>
      <c r="AL13" s="12" t="e">
        <f>VLOOKUP(D13,$BY:$CE,5,FALSE)</f>
        <v>#N/A</v>
      </c>
      <c r="AM13" s="7" t="str">
        <f>(IF(D13&lt;&gt;"",VLOOKUP(D13,BY:CE,7,FALSE),"0"))</f>
        <v>0</v>
      </c>
      <c r="AN13" s="7"/>
      <c r="AO13" s="16">
        <v>1</v>
      </c>
      <c r="AP13" s="12" t="e">
        <f>VLOOKUP(N13,$BY:$CE,2,FALSE)</f>
        <v>#N/A</v>
      </c>
      <c r="AQ13" s="12" t="e">
        <f>VLOOKUP(N13,$BY:$CE,3,FALSE)</f>
        <v>#N/A</v>
      </c>
      <c r="AR13" s="12" t="e">
        <f>VLOOKUP(N13,$BY:$CE,4,FALSE)</f>
        <v>#N/A</v>
      </c>
      <c r="AS13" s="12" t="e">
        <f>VLOOKUP(N13,$BY:$CE,5,FALSE)</f>
        <v>#N/A</v>
      </c>
      <c r="AT13" s="7" t="str">
        <f>(IF(N13&lt;&gt;"",VLOOKUP(N13,BY:CE,7,FALSE),"0"))</f>
        <v>0</v>
      </c>
      <c r="AU13" s="7"/>
      <c r="AV13" s="16">
        <v>1</v>
      </c>
      <c r="AW13" s="12" t="e">
        <f>VLOOKUP(X13,$BY:$CE,2,FALSE)</f>
        <v>#N/A</v>
      </c>
      <c r="AX13" s="12" t="e">
        <f>VLOOKUP(X13,$BY:$CE,3,FALSE)</f>
        <v>#N/A</v>
      </c>
      <c r="AY13" s="12" t="e">
        <f>VLOOKUP(X13,$BY:$CE,4,FALSE)</f>
        <v>#N/A</v>
      </c>
      <c r="AZ13" s="12" t="e">
        <f>VLOOKUP(X13,$BY:$CE,5,FALSE)</f>
        <v>#N/A</v>
      </c>
      <c r="BA13" s="7" t="str">
        <f>(IF(X13&lt;&gt;"",VLOOKUP(X13,BY:CE,7,FALSE),"0"))</f>
        <v>0</v>
      </c>
      <c r="BB13" s="7"/>
      <c r="BC13" s="16">
        <v>1</v>
      </c>
      <c r="BD13" s="12" t="e">
        <f>VLOOKUP(D38,$BY:$CE,2,FALSE)</f>
        <v>#N/A</v>
      </c>
      <c r="BE13" s="12" t="e">
        <f>VLOOKUP(D38,$BY:$CE,3,FALSE)</f>
        <v>#N/A</v>
      </c>
      <c r="BF13" s="12" t="e">
        <f>VLOOKUP(D38,$BY:$CE,4,FALSE)</f>
        <v>#N/A</v>
      </c>
      <c r="BG13" s="12" t="e">
        <f>VLOOKUP(D38,$BY:$CE,5,FALSE)</f>
        <v>#N/A</v>
      </c>
      <c r="BH13" s="7" t="str">
        <f>(IF(D38&lt;&gt;"",VLOOKUP(D38,BY:CE,7,FALSE),"0"))</f>
        <v>0</v>
      </c>
      <c r="BI13" s="7"/>
      <c r="BJ13" s="16">
        <v>1</v>
      </c>
      <c r="BK13" s="12" t="e">
        <f>VLOOKUP(N38,$BY:$CE,2,FALSE)</f>
        <v>#N/A</v>
      </c>
      <c r="BL13" s="12" t="e">
        <f>VLOOKUP(N38,$BY:$CE,3,FALSE)</f>
        <v>#N/A</v>
      </c>
      <c r="BM13" s="12" t="e">
        <f>VLOOKUP(N38,$BY:$CE,4,FALSE)</f>
        <v>#N/A</v>
      </c>
      <c r="BN13" s="12" t="e">
        <f>VLOOKUP(N38,$BY:$CE,5,FALSE)</f>
        <v>#N/A</v>
      </c>
      <c r="BO13" s="7" t="str">
        <f>(IF(N38&lt;&gt;"",VLOOKUP(N38,BY:CE,7,FALSE),"0"))</f>
        <v>0</v>
      </c>
      <c r="BP13" s="7"/>
      <c r="BQ13" s="16">
        <v>1</v>
      </c>
      <c r="BR13" s="12" t="e">
        <f>VLOOKUP(X38,$BY:$CE,2,FALSE)</f>
        <v>#N/A</v>
      </c>
      <c r="BS13" s="12" t="e">
        <f>VLOOKUP(X38,$BY:$CE,3,FALSE)</f>
        <v>#N/A</v>
      </c>
      <c r="BT13" s="12" t="e">
        <f>VLOOKUP(X38,$BY:$CE,4,FALSE)</f>
        <v>#N/A</v>
      </c>
      <c r="BU13" s="12" t="e">
        <f>VLOOKUP(X38,$BY:$CE,5,FALSE)</f>
        <v>#N/A</v>
      </c>
      <c r="BV13" s="7" t="str">
        <f>(IF(X38&lt;&gt;"",VLOOKUP(X38,BY:CE,7,FALSE),"0"))</f>
        <v>0</v>
      </c>
      <c r="BW13" s="7"/>
      <c r="BX13" s="79">
        <v>10</v>
      </c>
      <c r="BY13" s="55" t="s">
        <v>53</v>
      </c>
      <c r="BZ13" s="35">
        <v>4</v>
      </c>
      <c r="CA13" s="35">
        <v>3</v>
      </c>
      <c r="CB13" s="35">
        <v>2</v>
      </c>
      <c r="CC13" s="35">
        <v>9</v>
      </c>
      <c r="CD13" s="20" t="s">
        <v>54</v>
      </c>
      <c r="CE13" s="58">
        <v>70</v>
      </c>
      <c r="CF13" s="58" t="s">
        <v>39</v>
      </c>
      <c r="CG13" s="58" t="s">
        <v>22</v>
      </c>
      <c r="CH13" s="58">
        <v>6</v>
      </c>
      <c r="CI13" s="137"/>
      <c r="CJ13" s="6">
        <v>9</v>
      </c>
      <c r="CK13" s="28" t="s">
        <v>16</v>
      </c>
      <c r="CL13" s="5">
        <v>60</v>
      </c>
      <c r="CM13" s="28" t="s">
        <v>16</v>
      </c>
      <c r="CN13" s="5">
        <v>1</v>
      </c>
      <c r="CO13" s="28" t="s">
        <v>16</v>
      </c>
      <c r="CP13" s="5">
        <v>1</v>
      </c>
      <c r="CQ13" s="5"/>
      <c r="CR13" s="31">
        <f t="shared" si="0"/>
      </c>
      <c r="CS13" s="2">
        <f t="shared" si="1"/>
      </c>
      <c r="CT13" s="32">
        <f>HLOOKUP(D$4,DQ$5:EN$24,10,FALSE)</f>
        <v>0</v>
      </c>
      <c r="CU13" s="5"/>
      <c r="CV13" s="31">
        <f t="shared" si="2"/>
      </c>
      <c r="CW13" s="2">
        <f t="shared" si="3"/>
      </c>
      <c r="CX13" s="32">
        <f>HLOOKUP(N$4,DQ$5:EN$24,10,FALSE)</f>
        <v>0</v>
      </c>
      <c r="CY13" s="5"/>
      <c r="CZ13" s="31">
        <f t="shared" si="4"/>
      </c>
      <c r="DA13" s="2">
        <f t="shared" si="5"/>
      </c>
      <c r="DB13" s="32">
        <f>HLOOKUP(X$4,DQ$5:EN$24,10,FALSE)</f>
        <v>0</v>
      </c>
      <c r="DC13" s="5"/>
      <c r="DD13" s="31">
        <f t="shared" si="6"/>
      </c>
      <c r="DE13" s="2">
        <f t="shared" si="7"/>
      </c>
      <c r="DF13" s="32">
        <f>HLOOKUP(D$29,DQ$5:EN$24,10,FALSE)</f>
        <v>0</v>
      </c>
      <c r="DG13" s="5"/>
      <c r="DH13" s="31">
        <f t="shared" si="8"/>
      </c>
      <c r="DI13" s="2">
        <f t="shared" si="9"/>
      </c>
      <c r="DJ13" s="32">
        <f>HLOOKUP(N$29,DQ$5:EN$24,10,FALSE)</f>
        <v>0</v>
      </c>
      <c r="DK13" s="5"/>
      <c r="DL13" s="31">
        <f t="shared" si="10"/>
      </c>
      <c r="DM13" s="2">
        <f t="shared" si="11"/>
      </c>
      <c r="DN13" s="32">
        <f>HLOOKUP(X$29,DQ$5:EN$24,10,FALSE)</f>
        <v>0</v>
      </c>
      <c r="DO13" s="5"/>
      <c r="DP13" s="6"/>
      <c r="DQ13" s="3"/>
      <c r="DR13" s="3"/>
      <c r="DS13" s="3"/>
      <c r="DT13" s="75"/>
      <c r="DU13" s="76"/>
      <c r="DV13" s="3"/>
      <c r="DW13" s="3"/>
      <c r="DX13" s="112" t="s">
        <v>243</v>
      </c>
      <c r="DY13" s="112" t="s">
        <v>241</v>
      </c>
      <c r="DZ13" s="36"/>
      <c r="EA13" s="75"/>
      <c r="EB13" s="3"/>
      <c r="EC13" s="3"/>
      <c r="ED13" s="36"/>
      <c r="EE13" s="3"/>
      <c r="EF13" s="3"/>
      <c r="EG13" s="112" t="s">
        <v>248</v>
      </c>
      <c r="EH13" s="3"/>
      <c r="EI13" s="3"/>
      <c r="EJ13" s="3"/>
      <c r="EK13" s="36"/>
      <c r="EL13" s="112" t="s">
        <v>244</v>
      </c>
      <c r="EM13" s="112" t="s">
        <v>241</v>
      </c>
      <c r="EN13" s="3"/>
      <c r="EO13" s="9"/>
    </row>
    <row r="14" spans="2:145" ht="17.25" customHeight="1">
      <c r="B14" s="63"/>
      <c r="C14" s="74">
        <v>10</v>
      </c>
      <c r="D14" s="40">
        <f>IF(AH14&lt;=1,"",VLOOKUP(AH14,CR:CS,2,FALSE))</f>
      </c>
      <c r="E14" s="41">
        <f>IF(D14&lt;&gt;"",VLOOKUP(D14,BY:CE,2,FALSE),"")</f>
      </c>
      <c r="F14" s="41">
        <f>IF(D14&lt;&gt;"",VLOOKUP(D14,BY:CE,3,FALSE),"")</f>
      </c>
      <c r="G14" s="41">
        <f>IF(D14&lt;&gt;"",VLOOKUP(D14,BY:CE,4,FALSE),"")</f>
      </c>
      <c r="H14" s="41">
        <f>IF(D14&lt;&gt;"",VLOOKUP(D14,BY:CE,5,FALSE),"")</f>
      </c>
      <c r="I14" s="42">
        <f>IF(D14="","",IF(COUNTIF(D5:D20,D14)&gt;VLOOKUP(D14,BY:CH,10,FALSE),"ERRORE! TROPPI GIOCATORI IN QUESTO RUOLO!",VLOOKUP(D14,BY:CE,6,FALSE)))</f>
      </c>
      <c r="J14" s="188"/>
      <c r="K14" s="81"/>
      <c r="L14" s="70"/>
      <c r="M14" s="74">
        <v>10</v>
      </c>
      <c r="N14" s="40">
        <f>IF(AO14&lt;=1,"",VLOOKUP(AO14,CV:CW,2,FALSE))</f>
      </c>
      <c r="O14" s="41">
        <f>IF(N14&lt;&gt;"",VLOOKUP(N14,BY:CE,2,FALSE),"")</f>
      </c>
      <c r="P14" s="41">
        <f>IF(N14&lt;&gt;"",VLOOKUP(N14,BY:CE,3,FALSE),"")</f>
      </c>
      <c r="Q14" s="41">
        <f>IF(N14&lt;&gt;"",VLOOKUP(N14,BY:CE,4,FALSE),"")</f>
      </c>
      <c r="R14" s="41">
        <f>IF(N14&lt;&gt;"",VLOOKUP(N14,BY:CE,5,FALSE),"")</f>
      </c>
      <c r="S14" s="42">
        <f>IF(N14="","",IF(COUNTIF(N5:N20,N14)&gt;VLOOKUP(N14,BY:CH,10,FALSE),"ERRORE! TROPPI GIOCAKORI IN QUESTO RUOLO!",VLOOKUP(N14,BY:CE,6,FALSE)))</f>
      </c>
      <c r="T14" s="188"/>
      <c r="U14" s="81"/>
      <c r="V14" s="70"/>
      <c r="W14" s="74">
        <v>10</v>
      </c>
      <c r="X14" s="40">
        <f>IF(AV14&lt;=1,"",VLOOKUP(AV14,CZ:DA,2,FALSE))</f>
      </c>
      <c r="Y14" s="41">
        <f>IF(X14&lt;&gt;"",VLOOKUP(X14,BY:CE,2,FALSE),"")</f>
      </c>
      <c r="Z14" s="41">
        <f>IF(X14&lt;&gt;"",VLOOKUP(X14,BY:CE,3,FALSE),"")</f>
      </c>
      <c r="AA14" s="41">
        <f>IF(X14&lt;&gt;"",VLOOKUP(X14,BY:CE,4,FALSE),"")</f>
      </c>
      <c r="AB14" s="41">
        <f>IF(X14&lt;&gt;"",VLOOKUP(X14,BY:CE,5,FALSE),"")</f>
      </c>
      <c r="AC14" s="42">
        <f>IF(X14="","",IF(COUNTIF(X5:X20,X14)&gt;VLOOKUP(X14,BY:CH,10,FALSE),"ERRORE! TROPPI GIOCAKORI IN QUESTO RUOLO!",VLOOKUP(X14,BY:CE,6,FALSE)))</f>
      </c>
      <c r="AD14" s="188"/>
      <c r="AE14" s="81"/>
      <c r="AF14" s="70"/>
      <c r="AG14" s="1"/>
      <c r="AH14" s="16">
        <v>1</v>
      </c>
      <c r="AI14" s="12" t="e">
        <f>VLOOKUP(D14,$BY:$CE,2,FALSE)</f>
        <v>#N/A</v>
      </c>
      <c r="AJ14" s="12" t="e">
        <f>VLOOKUP(D14,$BY:$CE,3,FALSE)</f>
        <v>#N/A</v>
      </c>
      <c r="AK14" s="12" t="e">
        <f>VLOOKUP(D14,$BY:$CE,4,FALSE)</f>
        <v>#N/A</v>
      </c>
      <c r="AL14" s="12" t="e">
        <f>VLOOKUP(D14,$BY:$CE,5,FALSE)</f>
        <v>#N/A</v>
      </c>
      <c r="AM14" s="7" t="str">
        <f>(IF(D14&lt;&gt;"",VLOOKUP(D14,BY:CE,7,FALSE),"0"))</f>
        <v>0</v>
      </c>
      <c r="AN14" s="7"/>
      <c r="AO14" s="16">
        <v>1</v>
      </c>
      <c r="AP14" s="12" t="e">
        <f>VLOOKUP(N14,$BY:$CE,2,FALSE)</f>
        <v>#N/A</v>
      </c>
      <c r="AQ14" s="12" t="e">
        <f>VLOOKUP(N14,$BY:$CE,3,FALSE)</f>
        <v>#N/A</v>
      </c>
      <c r="AR14" s="12" t="e">
        <f>VLOOKUP(N14,$BY:$CE,4,FALSE)</f>
        <v>#N/A</v>
      </c>
      <c r="AS14" s="12" t="e">
        <f>VLOOKUP(N14,$BY:$CE,5,FALSE)</f>
        <v>#N/A</v>
      </c>
      <c r="AT14" s="7" t="str">
        <f>(IF(N14&lt;&gt;"",VLOOKUP(N14,BY:CE,7,FALSE),"0"))</f>
        <v>0</v>
      </c>
      <c r="AU14" s="7"/>
      <c r="AV14" s="16">
        <v>1</v>
      </c>
      <c r="AW14" s="12" t="e">
        <f>VLOOKUP(X14,$BY:$CE,2,FALSE)</f>
        <v>#N/A</v>
      </c>
      <c r="AX14" s="12" t="e">
        <f>VLOOKUP(X14,$BY:$CE,3,FALSE)</f>
        <v>#N/A</v>
      </c>
      <c r="AY14" s="12" t="e">
        <f>VLOOKUP(X14,$BY:$CE,4,FALSE)</f>
        <v>#N/A</v>
      </c>
      <c r="AZ14" s="12" t="e">
        <f>VLOOKUP(X14,$BY:$CE,5,FALSE)</f>
        <v>#N/A</v>
      </c>
      <c r="BA14" s="7" t="str">
        <f>(IF(X14&lt;&gt;"",VLOOKUP(X14,BY:CE,7,FALSE),"0"))</f>
        <v>0</v>
      </c>
      <c r="BB14" s="7"/>
      <c r="BC14" s="16">
        <v>1</v>
      </c>
      <c r="BD14" s="12" t="e">
        <f>VLOOKUP(D39,$BY:$CE,2,FALSE)</f>
        <v>#N/A</v>
      </c>
      <c r="BE14" s="12" t="e">
        <f>VLOOKUP(D39,$BY:$CE,3,FALSE)</f>
        <v>#N/A</v>
      </c>
      <c r="BF14" s="12" t="e">
        <f>VLOOKUP(D39,$BY:$CE,4,FALSE)</f>
        <v>#N/A</v>
      </c>
      <c r="BG14" s="12" t="e">
        <f>VLOOKUP(D39,$BY:$CE,5,FALSE)</f>
        <v>#N/A</v>
      </c>
      <c r="BH14" s="7" t="str">
        <f>(IF(D39&lt;&gt;"",VLOOKUP(D39,BY:CE,7,FALSE),"0"))</f>
        <v>0</v>
      </c>
      <c r="BI14" s="7"/>
      <c r="BJ14" s="16">
        <v>1</v>
      </c>
      <c r="BK14" s="12" t="e">
        <f>VLOOKUP(N39,$BY:$CE,2,FALSE)</f>
        <v>#N/A</v>
      </c>
      <c r="BL14" s="12" t="e">
        <f>VLOOKUP(N39,$BY:$CE,3,FALSE)</f>
        <v>#N/A</v>
      </c>
      <c r="BM14" s="12" t="e">
        <f>VLOOKUP(N39,$BY:$CE,4,FALSE)</f>
        <v>#N/A</v>
      </c>
      <c r="BN14" s="12" t="e">
        <f>VLOOKUP(N39,$BY:$CE,5,FALSE)</f>
        <v>#N/A</v>
      </c>
      <c r="BO14" s="7" t="str">
        <f>(IF(N39&lt;&gt;"",VLOOKUP(N39,BY:CE,7,FALSE),"0"))</f>
        <v>0</v>
      </c>
      <c r="BP14" s="7"/>
      <c r="BQ14" s="16">
        <v>1</v>
      </c>
      <c r="BR14" s="12" t="e">
        <f>VLOOKUP(X39,$BY:$CE,2,FALSE)</f>
        <v>#N/A</v>
      </c>
      <c r="BS14" s="12" t="e">
        <f>VLOOKUP(X39,$BY:$CE,3,FALSE)</f>
        <v>#N/A</v>
      </c>
      <c r="BT14" s="12" t="e">
        <f>VLOOKUP(X39,$BY:$CE,4,FALSE)</f>
        <v>#N/A</v>
      </c>
      <c r="BU14" s="12" t="e">
        <f>VLOOKUP(X39,$BY:$CE,5,FALSE)</f>
        <v>#N/A</v>
      </c>
      <c r="BV14" s="7" t="str">
        <f>(IF(X39&lt;&gt;"",VLOOKUP(X39,BY:CE,7,FALSE),"0"))</f>
        <v>0</v>
      </c>
      <c r="BW14" s="7"/>
      <c r="BX14" s="79">
        <v>11</v>
      </c>
      <c r="BY14" s="55" t="s">
        <v>55</v>
      </c>
      <c r="BZ14" s="35">
        <v>6</v>
      </c>
      <c r="CA14" s="35">
        <v>4</v>
      </c>
      <c r="CB14" s="35">
        <v>2</v>
      </c>
      <c r="CC14" s="35">
        <v>9</v>
      </c>
      <c r="CD14" s="20" t="s">
        <v>56</v>
      </c>
      <c r="CE14" s="58">
        <v>130</v>
      </c>
      <c r="CF14" s="58" t="s">
        <v>39</v>
      </c>
      <c r="CG14" s="58" t="s">
        <v>34</v>
      </c>
      <c r="CH14" s="58">
        <v>2</v>
      </c>
      <c r="CI14" s="137"/>
      <c r="CJ14" s="6">
        <v>10</v>
      </c>
      <c r="CK14" s="28" t="s">
        <v>101</v>
      </c>
      <c r="CL14" s="5">
        <v>50</v>
      </c>
      <c r="CM14" s="28" t="s">
        <v>101</v>
      </c>
      <c r="CN14" s="5">
        <v>1</v>
      </c>
      <c r="CO14" s="28" t="s">
        <v>101</v>
      </c>
      <c r="CP14" s="5">
        <v>0</v>
      </c>
      <c r="CQ14" s="5"/>
      <c r="CR14" s="31">
        <f t="shared" si="0"/>
      </c>
      <c r="CS14" s="2">
        <f t="shared" si="1"/>
      </c>
      <c r="CT14" s="32">
        <f>HLOOKUP(D$4,DQ$5:EN$24,11,FALSE)</f>
        <v>0</v>
      </c>
      <c r="CU14" s="5"/>
      <c r="CV14" s="31">
        <f t="shared" si="2"/>
      </c>
      <c r="CW14" s="2">
        <f t="shared" si="3"/>
      </c>
      <c r="CX14" s="32">
        <f>HLOOKUP(N$4,DQ$5:EN$24,11,FALSE)</f>
        <v>0</v>
      </c>
      <c r="CY14" s="5"/>
      <c r="CZ14" s="31">
        <f t="shared" si="4"/>
      </c>
      <c r="DA14" s="2">
        <f t="shared" si="5"/>
      </c>
      <c r="DB14" s="32">
        <f>HLOOKUP(X$4,DQ$5:EN$24,11,FALSE)</f>
        <v>0</v>
      </c>
      <c r="DC14" s="5"/>
      <c r="DD14" s="31">
        <f t="shared" si="6"/>
      </c>
      <c r="DE14" s="2">
        <f t="shared" si="7"/>
      </c>
      <c r="DF14" s="32">
        <f>HLOOKUP(D$29,DQ$5:EN$24,11,FALSE)</f>
        <v>0</v>
      </c>
      <c r="DG14" s="5"/>
      <c r="DH14" s="31">
        <f t="shared" si="8"/>
      </c>
      <c r="DI14" s="2">
        <f t="shared" si="9"/>
      </c>
      <c r="DJ14" s="32">
        <f>HLOOKUP(N$29,DQ$5:EN$24,11,FALSE)</f>
        <v>0</v>
      </c>
      <c r="DK14" s="5"/>
      <c r="DL14" s="31">
        <f t="shared" si="10"/>
      </c>
      <c r="DM14" s="2">
        <f t="shared" si="11"/>
      </c>
      <c r="DN14" s="32">
        <f>HLOOKUP(X$29,DQ$5:EN$24,11,FALSE)</f>
        <v>0</v>
      </c>
      <c r="DO14" s="5"/>
      <c r="DP14" s="6"/>
      <c r="DQ14" s="3"/>
      <c r="DR14" s="75"/>
      <c r="DS14" s="3"/>
      <c r="DT14" s="3"/>
      <c r="DU14" s="36"/>
      <c r="DV14" s="3"/>
      <c r="DW14" s="3"/>
      <c r="DX14" s="112" t="s">
        <v>244</v>
      </c>
      <c r="DY14" s="55"/>
      <c r="DZ14" s="3"/>
      <c r="EA14" s="3"/>
      <c r="EB14" s="3"/>
      <c r="EC14" s="3"/>
      <c r="ED14" s="3"/>
      <c r="EE14" s="36"/>
      <c r="EF14" s="3"/>
      <c r="EG14" s="112" t="s">
        <v>241</v>
      </c>
      <c r="EH14" s="3"/>
      <c r="EI14" s="3"/>
      <c r="EJ14" s="3"/>
      <c r="EK14" s="3"/>
      <c r="EL14" s="112" t="s">
        <v>255</v>
      </c>
      <c r="EM14" s="3"/>
      <c r="EN14" s="3"/>
      <c r="EO14" s="9"/>
    </row>
    <row r="15" spans="2:145" ht="17.25" customHeight="1">
      <c r="B15" s="63"/>
      <c r="C15" s="74">
        <v>11</v>
      </c>
      <c r="D15" s="40">
        <f>IF(AH15&lt;=1,"",VLOOKUP(AH15,CR:CS,2,FALSE))</f>
      </c>
      <c r="E15" s="41">
        <f>IF(D15&lt;&gt;"",VLOOKUP(D15,BY:CE,2,FALSE),"")</f>
      </c>
      <c r="F15" s="41">
        <f>IF(D15&lt;&gt;"",VLOOKUP(D15,BY:CE,3,FALSE),"")</f>
      </c>
      <c r="G15" s="41">
        <f>IF(D15&lt;&gt;"",VLOOKUP(D15,BY:CE,4,FALSE),"")</f>
      </c>
      <c r="H15" s="41">
        <f>IF(D15&lt;&gt;"",VLOOKUP(D15,BY:CE,5,FALSE),"")</f>
      </c>
      <c r="I15" s="42">
        <f>IF(D15="","",IF(COUNTIF(D5:D20,D15)&gt;VLOOKUP(D15,BY:CH,10,FALSE),"ERRORE! TROPPI GIOCATORI IN QUESTO RUOLO!",VLOOKUP(D15,BY:CE,6,FALSE)))</f>
      </c>
      <c r="J15" s="188"/>
      <c r="K15" s="81"/>
      <c r="L15" s="70"/>
      <c r="M15" s="74">
        <v>11</v>
      </c>
      <c r="N15" s="40">
        <f>IF(AO15&lt;=1,"",VLOOKUP(AO15,CV:CW,2,FALSE))</f>
      </c>
      <c r="O15" s="41">
        <f>IF(N15&lt;&gt;"",VLOOKUP(N15,BY:CE,2,FALSE),"")</f>
      </c>
      <c r="P15" s="41">
        <f>IF(N15&lt;&gt;"",VLOOKUP(N15,BY:CE,3,FALSE),"")</f>
      </c>
      <c r="Q15" s="41">
        <f>IF(N15&lt;&gt;"",VLOOKUP(N15,BY:CE,4,FALSE),"")</f>
      </c>
      <c r="R15" s="41">
        <f>IF(N15&lt;&gt;"",VLOOKUP(N15,BY:CE,5,FALSE),"")</f>
      </c>
      <c r="S15" s="42">
        <f>IF(N15="","",IF(COUNTIF(N5:N20,N15)&gt;VLOOKUP(N15,BY:CH,10,FALSE),"ERRORE! TROPPI GIOCAKORI IN QUESTO RUOLO!",VLOOKUP(N15,BY:CE,6,FALSE)))</f>
      </c>
      <c r="T15" s="188"/>
      <c r="U15" s="81"/>
      <c r="V15" s="70"/>
      <c r="W15" s="74">
        <v>11</v>
      </c>
      <c r="X15" s="40">
        <f>IF(AV15&lt;=1,"",VLOOKUP(AV15,CZ:DA,2,FALSE))</f>
      </c>
      <c r="Y15" s="41">
        <f>IF(X15&lt;&gt;"",VLOOKUP(X15,BY:CE,2,FALSE),"")</f>
      </c>
      <c r="Z15" s="41">
        <f>IF(X15&lt;&gt;"",VLOOKUP(X15,BY:CE,3,FALSE),"")</f>
      </c>
      <c r="AA15" s="41">
        <f>IF(X15&lt;&gt;"",VLOOKUP(X15,BY:CE,4,FALSE),"")</f>
      </c>
      <c r="AB15" s="41">
        <f>IF(X15&lt;&gt;"",VLOOKUP(X15,BY:CE,5,FALSE),"")</f>
      </c>
      <c r="AC15" s="42">
        <f>IF(X15="","",IF(COUNTIF(X5:X20,X15)&gt;VLOOKUP(X15,BY:CH,10,FALSE),"ERRORE! TROPPI GIOCAKORI IN QUESTO RUOLO!",VLOOKUP(X15,BY:CE,6,FALSE)))</f>
      </c>
      <c r="AD15" s="188"/>
      <c r="AE15" s="81"/>
      <c r="AF15" s="70"/>
      <c r="AG15" s="1"/>
      <c r="AH15" s="16">
        <v>1</v>
      </c>
      <c r="AI15" s="12" t="e">
        <f>VLOOKUP(D15,$BY:$CE,2,FALSE)</f>
        <v>#N/A</v>
      </c>
      <c r="AJ15" s="12" t="e">
        <f>VLOOKUP(D15,$BY:$CE,3,FALSE)</f>
        <v>#N/A</v>
      </c>
      <c r="AK15" s="12" t="e">
        <f>VLOOKUP(D15,$BY:$CE,4,FALSE)</f>
        <v>#N/A</v>
      </c>
      <c r="AL15" s="12" t="e">
        <f>VLOOKUP(D15,$BY:$CE,5,FALSE)</f>
        <v>#N/A</v>
      </c>
      <c r="AM15" s="7" t="str">
        <f>(IF(D15&lt;&gt;"",VLOOKUP(D15,BY:CE,7,FALSE),"0"))</f>
        <v>0</v>
      </c>
      <c r="AN15" s="7"/>
      <c r="AO15" s="16">
        <v>1</v>
      </c>
      <c r="AP15" s="12" t="e">
        <f>VLOOKUP(N15,$BY:$CE,2,FALSE)</f>
        <v>#N/A</v>
      </c>
      <c r="AQ15" s="12" t="e">
        <f>VLOOKUP(N15,$BY:$CE,3,FALSE)</f>
        <v>#N/A</v>
      </c>
      <c r="AR15" s="12" t="e">
        <f>VLOOKUP(N15,$BY:$CE,4,FALSE)</f>
        <v>#N/A</v>
      </c>
      <c r="AS15" s="12" t="e">
        <f>VLOOKUP(N15,$BY:$CE,5,FALSE)</f>
        <v>#N/A</v>
      </c>
      <c r="AT15" s="7" t="str">
        <f>(IF(N15&lt;&gt;"",VLOOKUP(N15,BY:CE,7,FALSE),"0"))</f>
        <v>0</v>
      </c>
      <c r="AU15" s="7"/>
      <c r="AV15" s="16">
        <v>1</v>
      </c>
      <c r="AW15" s="12" t="e">
        <f>VLOOKUP(X15,$BY:$CE,2,FALSE)</f>
        <v>#N/A</v>
      </c>
      <c r="AX15" s="12" t="e">
        <f>VLOOKUP(X15,$BY:$CE,3,FALSE)</f>
        <v>#N/A</v>
      </c>
      <c r="AY15" s="12" t="e">
        <f>VLOOKUP(X15,$BY:$CE,4,FALSE)</f>
        <v>#N/A</v>
      </c>
      <c r="AZ15" s="12" t="e">
        <f>VLOOKUP(X15,$BY:$CE,5,FALSE)</f>
        <v>#N/A</v>
      </c>
      <c r="BA15" s="7" t="str">
        <f>(IF(X15&lt;&gt;"",VLOOKUP(X15,BY:CE,7,FALSE),"0"))</f>
        <v>0</v>
      </c>
      <c r="BB15" s="7"/>
      <c r="BC15" s="16">
        <v>1</v>
      </c>
      <c r="BD15" s="12" t="e">
        <f>VLOOKUP(D40,$BY:$CE,2,FALSE)</f>
        <v>#N/A</v>
      </c>
      <c r="BE15" s="12" t="e">
        <f>VLOOKUP(D40,$BY:$CE,3,FALSE)</f>
        <v>#N/A</v>
      </c>
      <c r="BF15" s="12" t="e">
        <f>VLOOKUP(D40,$BY:$CE,4,FALSE)</f>
        <v>#N/A</v>
      </c>
      <c r="BG15" s="12" t="e">
        <f>VLOOKUP(D40,$BY:$CE,5,FALSE)</f>
        <v>#N/A</v>
      </c>
      <c r="BH15" s="7" t="str">
        <f>(IF(D40&lt;&gt;"",VLOOKUP(D40,BY:CE,7,FALSE),"0"))</f>
        <v>0</v>
      </c>
      <c r="BI15" s="7"/>
      <c r="BJ15" s="16">
        <v>1</v>
      </c>
      <c r="BK15" s="12" t="e">
        <f>VLOOKUP(N40,$BY:$CE,2,FALSE)</f>
        <v>#N/A</v>
      </c>
      <c r="BL15" s="12" t="e">
        <f>VLOOKUP(N40,$BY:$CE,3,FALSE)</f>
        <v>#N/A</v>
      </c>
      <c r="BM15" s="12" t="e">
        <f>VLOOKUP(N40,$BY:$CE,4,FALSE)</f>
        <v>#N/A</v>
      </c>
      <c r="BN15" s="12" t="e">
        <f>VLOOKUP(N40,$BY:$CE,5,FALSE)</f>
        <v>#N/A</v>
      </c>
      <c r="BO15" s="7" t="str">
        <f>(IF(N40&lt;&gt;"",VLOOKUP(N40,BY:CE,7,FALSE),"0"))</f>
        <v>0</v>
      </c>
      <c r="BP15" s="7"/>
      <c r="BQ15" s="16">
        <v>1</v>
      </c>
      <c r="BR15" s="12" t="e">
        <f>VLOOKUP(X40,$BY:$CE,2,FALSE)</f>
        <v>#N/A</v>
      </c>
      <c r="BS15" s="12" t="e">
        <f>VLOOKUP(X40,$BY:$CE,3,FALSE)</f>
        <v>#N/A</v>
      </c>
      <c r="BT15" s="12" t="e">
        <f>VLOOKUP(X40,$BY:$CE,4,FALSE)</f>
        <v>#N/A</v>
      </c>
      <c r="BU15" s="12" t="e">
        <f>VLOOKUP(X40,$BY:$CE,5,FALSE)</f>
        <v>#N/A</v>
      </c>
      <c r="BV15" s="7" t="str">
        <f>(IF(X40&lt;&gt;"",VLOOKUP(X40,BY:CE,7,FALSE),"0"))</f>
        <v>0</v>
      </c>
      <c r="BW15" s="7"/>
      <c r="BX15" s="79">
        <v>12</v>
      </c>
      <c r="BY15" s="50" t="s">
        <v>57</v>
      </c>
      <c r="BZ15" s="51">
        <v>5</v>
      </c>
      <c r="CA15" s="51">
        <v>5</v>
      </c>
      <c r="CB15" s="51">
        <v>2</v>
      </c>
      <c r="CC15" s="51">
        <v>8</v>
      </c>
      <c r="CD15" s="52" t="s">
        <v>49</v>
      </c>
      <c r="CE15" s="53">
        <v>150</v>
      </c>
      <c r="CF15" s="53" t="s">
        <v>58</v>
      </c>
      <c r="CG15" s="53" t="s">
        <v>0</v>
      </c>
      <c r="CH15" s="53">
        <v>1</v>
      </c>
      <c r="CI15" s="138"/>
      <c r="CJ15" s="6">
        <v>11</v>
      </c>
      <c r="CK15" s="28" t="s">
        <v>104</v>
      </c>
      <c r="CL15" s="5">
        <v>50</v>
      </c>
      <c r="CM15" s="28" t="s">
        <v>104</v>
      </c>
      <c r="CN15" s="5">
        <v>1</v>
      </c>
      <c r="CO15" s="28" t="s">
        <v>104</v>
      </c>
      <c r="CP15" s="5">
        <v>0</v>
      </c>
      <c r="CQ15" s="5"/>
      <c r="CR15" s="31">
        <f t="shared" si="0"/>
      </c>
      <c r="CS15" s="2">
        <f t="shared" si="1"/>
      </c>
      <c r="CT15" s="32">
        <f>HLOOKUP(D$4,DQ$5:EN$24,12,FALSE)</f>
        <v>0</v>
      </c>
      <c r="CU15" s="5"/>
      <c r="CV15" s="31">
        <f t="shared" si="2"/>
      </c>
      <c r="CW15" s="2">
        <f t="shared" si="3"/>
      </c>
      <c r="CX15" s="32">
        <f>HLOOKUP(N$4,DQ$5:EN$24,12,FALSE)</f>
        <v>0</v>
      </c>
      <c r="CY15" s="5"/>
      <c r="CZ15" s="31">
        <f t="shared" si="4"/>
      </c>
      <c r="DA15" s="2">
        <f t="shared" si="5"/>
      </c>
      <c r="DB15" s="32">
        <f>HLOOKUP(X$4,DQ$5:EN$24,12,FALSE)</f>
        <v>0</v>
      </c>
      <c r="DC15" s="5"/>
      <c r="DD15" s="31">
        <f t="shared" si="6"/>
      </c>
      <c r="DE15" s="2">
        <f t="shared" si="7"/>
      </c>
      <c r="DF15" s="32">
        <f>HLOOKUP(D$29,DQ$5:EN$24,12,FALSE)</f>
        <v>0</v>
      </c>
      <c r="DG15" s="5"/>
      <c r="DH15" s="31">
        <f t="shared" si="8"/>
      </c>
      <c r="DI15" s="2">
        <f t="shared" si="9"/>
      </c>
      <c r="DJ15" s="32">
        <f>HLOOKUP(N$29,DQ$5:EN$24,12,FALSE)</f>
        <v>0</v>
      </c>
      <c r="DK15" s="5"/>
      <c r="DL15" s="31">
        <f t="shared" si="10"/>
      </c>
      <c r="DM15" s="2">
        <f t="shared" si="11"/>
      </c>
      <c r="DN15" s="32">
        <f>HLOOKUP(X$29,DQ$5:EN$24,12,FALSE)</f>
        <v>0</v>
      </c>
      <c r="DO15" s="5"/>
      <c r="DP15" s="6"/>
      <c r="DQ15" s="3"/>
      <c r="DR15" s="3"/>
      <c r="DS15" s="3"/>
      <c r="DT15" s="3"/>
      <c r="DU15" s="3"/>
      <c r="DV15" s="3"/>
      <c r="DW15" s="36"/>
      <c r="DX15" s="112" t="s">
        <v>245</v>
      </c>
      <c r="DY15" s="14"/>
      <c r="DZ15" s="3"/>
      <c r="EA15" s="3"/>
      <c r="EB15" s="3"/>
      <c r="EC15" s="3"/>
      <c r="ED15" s="3"/>
      <c r="EE15" s="3"/>
      <c r="EF15" s="75"/>
      <c r="EG15" s="3"/>
      <c r="EH15" s="3"/>
      <c r="EI15" s="3"/>
      <c r="EJ15" s="3"/>
      <c r="EK15" s="3"/>
      <c r="EL15" s="112" t="s">
        <v>256</v>
      </c>
      <c r="EM15" s="14"/>
      <c r="EN15" s="3"/>
      <c r="EO15" s="9"/>
    </row>
    <row r="16" spans="2:145" ht="17.25" customHeight="1">
      <c r="B16" s="63"/>
      <c r="C16" s="74">
        <v>12</v>
      </c>
      <c r="D16" s="40">
        <f>IF(AH16&lt;=1,"",VLOOKUP(AH16,CR:CS,2,FALSE))</f>
      </c>
      <c r="E16" s="41">
        <f>IF(D16&lt;&gt;"",VLOOKUP(D16,BY:CE,2,FALSE),"")</f>
      </c>
      <c r="F16" s="41">
        <f>IF(D16&lt;&gt;"",VLOOKUP(D16,BY:CE,3,FALSE),"")</f>
      </c>
      <c r="G16" s="41">
        <f>IF(D16&lt;&gt;"",VLOOKUP(D16,BY:CE,4,FALSE),"")</f>
      </c>
      <c r="H16" s="41">
        <f>IF(D16&lt;&gt;"",VLOOKUP(D16,BY:CE,5,FALSE),"")</f>
      </c>
      <c r="I16" s="42">
        <f>IF(D16="","",IF(COUNTIF(D5:D20,D16)&gt;VLOOKUP(D16,BY:CH,10,FALSE),"ERRORE! TROPPI GIOCATORI IN QUESTO RUOLO!",VLOOKUP(D16,BY:CE,6,FALSE)))</f>
      </c>
      <c r="J16" s="188"/>
      <c r="K16" s="81"/>
      <c r="L16" s="70"/>
      <c r="M16" s="74">
        <v>12</v>
      </c>
      <c r="N16" s="40">
        <f>IF(AO16&lt;=1,"",VLOOKUP(AO16,CV:CW,2,FALSE))</f>
      </c>
      <c r="O16" s="41">
        <f>IF(N16&lt;&gt;"",VLOOKUP(N16,BY:CE,2,FALSE),"")</f>
      </c>
      <c r="P16" s="41">
        <f>IF(N16&lt;&gt;"",VLOOKUP(N16,BY:CE,3,FALSE),"")</f>
      </c>
      <c r="Q16" s="41">
        <f>IF(N16&lt;&gt;"",VLOOKUP(N16,BY:CE,4,FALSE),"")</f>
      </c>
      <c r="R16" s="41">
        <f>IF(N16&lt;&gt;"",VLOOKUP(N16,BY:CE,5,FALSE),"")</f>
      </c>
      <c r="S16" s="42">
        <f>IF(N16="","",IF(COUNTIF(N5:N20,N16)&gt;VLOOKUP(N16,BY:CH,10,FALSE),"ERRORE! TROPPI GIOCAKORI IN QUESTO RUOLO!",VLOOKUP(N16,BY:CE,6,FALSE)))</f>
      </c>
      <c r="T16" s="188"/>
      <c r="U16" s="81"/>
      <c r="V16" s="70"/>
      <c r="W16" s="74">
        <v>12</v>
      </c>
      <c r="X16" s="40">
        <f>IF(AV16&lt;=1,"",VLOOKUP(AV16,CZ:DA,2,FALSE))</f>
      </c>
      <c r="Y16" s="41">
        <f>IF(X16&lt;&gt;"",VLOOKUP(X16,BY:CE,2,FALSE),"")</f>
      </c>
      <c r="Z16" s="41">
        <f>IF(X16&lt;&gt;"",VLOOKUP(X16,BY:CE,3,FALSE),"")</f>
      </c>
      <c r="AA16" s="41">
        <f>IF(X16&lt;&gt;"",VLOOKUP(X16,BY:CE,4,FALSE),"")</f>
      </c>
      <c r="AB16" s="41">
        <f>IF(X16&lt;&gt;"",VLOOKUP(X16,BY:CE,5,FALSE),"")</f>
      </c>
      <c r="AC16" s="42">
        <f>IF(X16="","",IF(COUNTIF(X5:X20,X16)&gt;VLOOKUP(X16,BY:CH,10,FALSE),"ERRORE! TROPPI GIOCAKORI IN QUESTO RUOLO!",VLOOKUP(X16,BY:CE,6,FALSE)))</f>
      </c>
      <c r="AD16" s="188"/>
      <c r="AE16" s="81"/>
      <c r="AF16" s="70"/>
      <c r="AG16" s="1"/>
      <c r="AH16" s="16">
        <v>1</v>
      </c>
      <c r="AI16" s="12" t="e">
        <f>VLOOKUP(D16,$BY:$CE,2,FALSE)</f>
        <v>#N/A</v>
      </c>
      <c r="AJ16" s="12" t="e">
        <f>VLOOKUP(D16,$BY:$CE,3,FALSE)</f>
        <v>#N/A</v>
      </c>
      <c r="AK16" s="12" t="e">
        <f>VLOOKUP(D16,$BY:$CE,4,FALSE)</f>
        <v>#N/A</v>
      </c>
      <c r="AL16" s="12" t="e">
        <f>VLOOKUP(D16,$BY:$CE,5,FALSE)</f>
        <v>#N/A</v>
      </c>
      <c r="AM16" s="7" t="str">
        <f>(IF(D16&lt;&gt;"",VLOOKUP(D16,BY:CE,7,FALSE),"0"))</f>
        <v>0</v>
      </c>
      <c r="AN16" s="7"/>
      <c r="AO16" s="16">
        <v>1</v>
      </c>
      <c r="AP16" s="12" t="e">
        <f>VLOOKUP(N16,$BY:$CE,2,FALSE)</f>
        <v>#N/A</v>
      </c>
      <c r="AQ16" s="12" t="e">
        <f>VLOOKUP(N16,$BY:$CE,3,FALSE)</f>
        <v>#N/A</v>
      </c>
      <c r="AR16" s="12" t="e">
        <f>VLOOKUP(N16,$BY:$CE,4,FALSE)</f>
        <v>#N/A</v>
      </c>
      <c r="AS16" s="12" t="e">
        <f>VLOOKUP(N16,$BY:$CE,5,FALSE)</f>
        <v>#N/A</v>
      </c>
      <c r="AT16" s="7" t="str">
        <f>(IF(N16&lt;&gt;"",VLOOKUP(N16,BY:CE,7,FALSE),"0"))</f>
        <v>0</v>
      </c>
      <c r="AU16" s="7"/>
      <c r="AV16" s="16">
        <v>1</v>
      </c>
      <c r="AW16" s="12" t="e">
        <f>VLOOKUP(X16,$BY:$CE,2,FALSE)</f>
        <v>#N/A</v>
      </c>
      <c r="AX16" s="12" t="e">
        <f>VLOOKUP(X16,$BY:$CE,3,FALSE)</f>
        <v>#N/A</v>
      </c>
      <c r="AY16" s="12" t="e">
        <f>VLOOKUP(X16,$BY:$CE,4,FALSE)</f>
        <v>#N/A</v>
      </c>
      <c r="AZ16" s="12" t="e">
        <f>VLOOKUP(X16,$BY:$CE,5,FALSE)</f>
        <v>#N/A</v>
      </c>
      <c r="BA16" s="7" t="str">
        <f>(IF(X16&lt;&gt;"",VLOOKUP(X16,BY:CE,7,FALSE),"0"))</f>
        <v>0</v>
      </c>
      <c r="BB16" s="7"/>
      <c r="BC16" s="16">
        <v>1</v>
      </c>
      <c r="BD16" s="12" t="e">
        <f>VLOOKUP(D41,$BY:$CE,2,FALSE)</f>
        <v>#N/A</v>
      </c>
      <c r="BE16" s="12" t="e">
        <f>VLOOKUP(D41,$BY:$CE,3,FALSE)</f>
        <v>#N/A</v>
      </c>
      <c r="BF16" s="12" t="e">
        <f>VLOOKUP(D41,$BY:$CE,4,FALSE)</f>
        <v>#N/A</v>
      </c>
      <c r="BG16" s="12" t="e">
        <f>VLOOKUP(D41,$BY:$CE,5,FALSE)</f>
        <v>#N/A</v>
      </c>
      <c r="BH16" s="7" t="str">
        <f>(IF(D41&lt;&gt;"",VLOOKUP(D41,BY:CE,7,FALSE),"0"))</f>
        <v>0</v>
      </c>
      <c r="BI16" s="7"/>
      <c r="BJ16" s="16">
        <v>1</v>
      </c>
      <c r="BK16" s="12" t="e">
        <f>VLOOKUP(N41,$BY:$CE,2,FALSE)</f>
        <v>#N/A</v>
      </c>
      <c r="BL16" s="12" t="e">
        <f>VLOOKUP(N41,$BY:$CE,3,FALSE)</f>
        <v>#N/A</v>
      </c>
      <c r="BM16" s="12" t="e">
        <f>VLOOKUP(N41,$BY:$CE,4,FALSE)</f>
        <v>#N/A</v>
      </c>
      <c r="BN16" s="12" t="e">
        <f>VLOOKUP(N41,$BY:$CE,5,FALSE)</f>
        <v>#N/A</v>
      </c>
      <c r="BO16" s="7" t="str">
        <f>(IF(N41&lt;&gt;"",VLOOKUP(N41,BY:CE,7,FALSE),"0"))</f>
        <v>0</v>
      </c>
      <c r="BP16" s="7"/>
      <c r="BQ16" s="16">
        <v>1</v>
      </c>
      <c r="BR16" s="12" t="e">
        <f>VLOOKUP(X41,$BY:$CE,2,FALSE)</f>
        <v>#N/A</v>
      </c>
      <c r="BS16" s="12" t="e">
        <f>VLOOKUP(X41,$BY:$CE,3,FALSE)</f>
        <v>#N/A</v>
      </c>
      <c r="BT16" s="12" t="e">
        <f>VLOOKUP(X41,$BY:$CE,4,FALSE)</f>
        <v>#N/A</v>
      </c>
      <c r="BU16" s="12" t="e">
        <f>VLOOKUP(X41,$BY:$CE,5,FALSE)</f>
        <v>#N/A</v>
      </c>
      <c r="BV16" s="7" t="str">
        <f>(IF(X41&lt;&gt;"",VLOOKUP(X41,BY:CE,7,FALSE),"0"))</f>
        <v>0</v>
      </c>
      <c r="BW16" s="7"/>
      <c r="BX16" s="79">
        <v>13</v>
      </c>
      <c r="BY16" s="3" t="s">
        <v>177</v>
      </c>
      <c r="BZ16" s="4">
        <v>6</v>
      </c>
      <c r="CA16" s="4">
        <v>3</v>
      </c>
      <c r="CB16" s="4">
        <v>3</v>
      </c>
      <c r="CC16" s="4">
        <v>8</v>
      </c>
      <c r="CD16" s="20"/>
      <c r="CE16" s="5">
        <v>50</v>
      </c>
      <c r="CF16" s="5" t="s">
        <v>185</v>
      </c>
      <c r="CG16" s="5" t="s">
        <v>21</v>
      </c>
      <c r="CH16" s="5">
        <v>12</v>
      </c>
      <c r="CI16" s="143" t="s">
        <v>183</v>
      </c>
      <c r="CJ16" s="6">
        <v>12</v>
      </c>
      <c r="CK16" s="29" t="s">
        <v>27</v>
      </c>
      <c r="CL16" s="5">
        <v>70</v>
      </c>
      <c r="CM16" s="29" t="s">
        <v>27</v>
      </c>
      <c r="CN16" s="5">
        <v>0</v>
      </c>
      <c r="CO16" s="29" t="s">
        <v>27</v>
      </c>
      <c r="CP16" s="5">
        <v>0</v>
      </c>
      <c r="CQ16" s="5"/>
      <c r="CR16" s="31">
        <f t="shared" si="0"/>
      </c>
      <c r="CS16" s="2">
        <f t="shared" si="1"/>
      </c>
      <c r="CT16" s="32">
        <f>HLOOKUP(D$4,DQ$5:EN$24,13,FALSE)</f>
        <v>0</v>
      </c>
      <c r="CU16" s="5"/>
      <c r="CV16" s="31">
        <f t="shared" si="2"/>
      </c>
      <c r="CW16" s="2">
        <f t="shared" si="3"/>
      </c>
      <c r="CX16" s="32">
        <f>HLOOKUP(N$4,DQ$5:EN$24,13,FALSE)</f>
        <v>0</v>
      </c>
      <c r="CY16" s="5"/>
      <c r="CZ16" s="31">
        <f t="shared" si="4"/>
      </c>
      <c r="DA16" s="2">
        <f t="shared" si="5"/>
      </c>
      <c r="DB16" s="32">
        <f>HLOOKUP(X$4,DQ$5:EN$24,13,FALSE)</f>
        <v>0</v>
      </c>
      <c r="DC16" s="5"/>
      <c r="DD16" s="31">
        <f t="shared" si="6"/>
      </c>
      <c r="DE16" s="2">
        <f t="shared" si="7"/>
      </c>
      <c r="DF16" s="32">
        <f>HLOOKUP(D$29,DQ$5:EN$24,13,FALSE)</f>
        <v>0</v>
      </c>
      <c r="DG16" s="5"/>
      <c r="DH16" s="31">
        <f t="shared" si="8"/>
      </c>
      <c r="DI16" s="2">
        <f t="shared" si="9"/>
      </c>
      <c r="DJ16" s="32">
        <f>HLOOKUP(N$29,DQ$5:EN$24,13,FALSE)</f>
        <v>0</v>
      </c>
      <c r="DK16" s="5"/>
      <c r="DL16" s="31">
        <f t="shared" si="10"/>
      </c>
      <c r="DM16" s="2">
        <f t="shared" si="11"/>
      </c>
      <c r="DN16" s="32">
        <f>HLOOKUP(X$29,DQ$5:EN$24,13,FALSE)</f>
        <v>0</v>
      </c>
      <c r="DO16" s="5"/>
      <c r="DP16" s="6"/>
      <c r="DQ16" s="55"/>
      <c r="DR16" s="55"/>
      <c r="DS16" s="55"/>
      <c r="DT16" s="3"/>
      <c r="DU16" s="3"/>
      <c r="DV16" s="3"/>
      <c r="DW16" s="3"/>
      <c r="DX16" s="112" t="s">
        <v>246</v>
      </c>
      <c r="DY16" s="3"/>
      <c r="DZ16" s="3"/>
      <c r="EA16" s="3"/>
      <c r="EB16" s="3"/>
      <c r="EC16" s="14"/>
      <c r="ED16" s="3"/>
      <c r="EE16" s="3"/>
      <c r="EF16" s="3"/>
      <c r="EG16" s="14"/>
      <c r="EH16" s="3"/>
      <c r="EI16" s="3"/>
      <c r="EJ16" s="3"/>
      <c r="EK16" s="3"/>
      <c r="EL16" s="112" t="s">
        <v>241</v>
      </c>
      <c r="EM16" s="14"/>
      <c r="EN16" s="3"/>
      <c r="EO16" s="9"/>
    </row>
    <row r="17" spans="2:145" ht="17.25" customHeight="1">
      <c r="B17" s="63"/>
      <c r="C17" s="74">
        <v>13</v>
      </c>
      <c r="D17" s="40">
        <f>IF(AH17&lt;=1,"",VLOOKUP(AH17,CR:CS,2,FALSE))</f>
      </c>
      <c r="E17" s="41">
        <f>IF(D17&lt;&gt;"",VLOOKUP(D17,BY:CE,2,FALSE),"")</f>
      </c>
      <c r="F17" s="41">
        <f>IF(D17&lt;&gt;"",VLOOKUP(D17,BY:CE,3,FALSE),"")</f>
      </c>
      <c r="G17" s="41">
        <f>IF(D17&lt;&gt;"",VLOOKUP(D17,BY:CE,4,FALSE),"")</f>
      </c>
      <c r="H17" s="41">
        <f>IF(D17&lt;&gt;"",VLOOKUP(D17,BY:CE,5,FALSE),"")</f>
      </c>
      <c r="I17" s="42">
        <f>IF(D17="","",IF(COUNTIF(D5:D20,D17)&gt;VLOOKUP(D17,BY:CH,10,FALSE),"ERRORE! TROPPI GIOCATORI IN QUESTO RUOLO!",VLOOKUP(D17,BY:CE,6,FALSE)))</f>
      </c>
      <c r="J17" s="188"/>
      <c r="K17" s="81"/>
      <c r="L17" s="70"/>
      <c r="M17" s="74">
        <v>13</v>
      </c>
      <c r="N17" s="40">
        <f>IF(AO17&lt;=1,"",VLOOKUP(AO17,CV:CW,2,FALSE))</f>
      </c>
      <c r="O17" s="41">
        <f>IF(N17&lt;&gt;"",VLOOKUP(N17,BY:CE,2,FALSE),"")</f>
      </c>
      <c r="P17" s="41">
        <f>IF(N17&lt;&gt;"",VLOOKUP(N17,BY:CE,3,FALSE),"")</f>
      </c>
      <c r="Q17" s="41">
        <f>IF(N17&lt;&gt;"",VLOOKUP(N17,BY:CE,4,FALSE),"")</f>
      </c>
      <c r="R17" s="41">
        <f>IF(N17&lt;&gt;"",VLOOKUP(N17,BY:CE,5,FALSE),"")</f>
      </c>
      <c r="S17" s="42">
        <f>IF(N17="","",IF(COUNTIF(N5:N20,N17)&gt;VLOOKUP(N17,BY:CH,10,FALSE),"ERRORE! TROPPI GIOCAKORI IN QUESTO RUOLO!",VLOOKUP(N17,BY:CE,6,FALSE)))</f>
      </c>
      <c r="T17" s="188"/>
      <c r="U17" s="81"/>
      <c r="V17" s="70"/>
      <c r="W17" s="74">
        <v>13</v>
      </c>
      <c r="X17" s="40">
        <f>IF(AV17&lt;=1,"",VLOOKUP(AV17,CZ:DA,2,FALSE))</f>
      </c>
      <c r="Y17" s="41">
        <f>IF(X17&lt;&gt;"",VLOOKUP(X17,BY:CE,2,FALSE),"")</f>
      </c>
      <c r="Z17" s="41">
        <f>IF(X17&lt;&gt;"",VLOOKUP(X17,BY:CE,3,FALSE),"")</f>
      </c>
      <c r="AA17" s="41">
        <f>IF(X17&lt;&gt;"",VLOOKUP(X17,BY:CE,4,FALSE),"")</f>
      </c>
      <c r="AB17" s="41">
        <f>IF(X17&lt;&gt;"",VLOOKUP(X17,BY:CE,5,FALSE),"")</f>
      </c>
      <c r="AC17" s="42">
        <f>IF(X17="","",IF(COUNTIF(X5:X20,X17)&gt;VLOOKUP(X17,BY:CH,10,FALSE),"ERRORE! TROPPI GIOCAKORI IN QUESTO RUOLO!",VLOOKUP(X17,BY:CE,6,FALSE)))</f>
      </c>
      <c r="AD17" s="188"/>
      <c r="AE17" s="81"/>
      <c r="AF17" s="70"/>
      <c r="AG17" s="1"/>
      <c r="AH17" s="16">
        <v>1</v>
      </c>
      <c r="AI17" s="12" t="e">
        <f>VLOOKUP(D17,$BY:$CE,2,FALSE)</f>
        <v>#N/A</v>
      </c>
      <c r="AJ17" s="12" t="e">
        <f>VLOOKUP(D17,$BY:$CE,3,FALSE)</f>
        <v>#N/A</v>
      </c>
      <c r="AK17" s="12" t="e">
        <f>VLOOKUP(D17,$BY:$CE,4,FALSE)</f>
        <v>#N/A</v>
      </c>
      <c r="AL17" s="12" t="e">
        <f>VLOOKUP(D17,$BY:$CE,5,FALSE)</f>
        <v>#N/A</v>
      </c>
      <c r="AM17" s="7" t="str">
        <f>(IF(D17&lt;&gt;"",VLOOKUP(D17,BY:CE,7,FALSE),"0"))</f>
        <v>0</v>
      </c>
      <c r="AN17" s="7"/>
      <c r="AO17" s="16">
        <v>1</v>
      </c>
      <c r="AP17" s="12" t="e">
        <f>VLOOKUP(N17,$BY:$CE,2,FALSE)</f>
        <v>#N/A</v>
      </c>
      <c r="AQ17" s="12" t="e">
        <f>VLOOKUP(N17,$BY:$CE,3,FALSE)</f>
        <v>#N/A</v>
      </c>
      <c r="AR17" s="12" t="e">
        <f>VLOOKUP(N17,$BY:$CE,4,FALSE)</f>
        <v>#N/A</v>
      </c>
      <c r="AS17" s="12" t="e">
        <f>VLOOKUP(N17,$BY:$CE,5,FALSE)</f>
        <v>#N/A</v>
      </c>
      <c r="AT17" s="7" t="str">
        <f>(IF(N17&lt;&gt;"",VLOOKUP(N17,BY:CE,7,FALSE),"0"))</f>
        <v>0</v>
      </c>
      <c r="AU17" s="7"/>
      <c r="AV17" s="16">
        <v>1</v>
      </c>
      <c r="AW17" s="12" t="e">
        <f>VLOOKUP(X17,$BY:$CE,2,FALSE)</f>
        <v>#N/A</v>
      </c>
      <c r="AX17" s="12" t="e">
        <f>VLOOKUP(X17,$BY:$CE,3,FALSE)</f>
        <v>#N/A</v>
      </c>
      <c r="AY17" s="12" t="e">
        <f>VLOOKUP(X17,$BY:$CE,4,FALSE)</f>
        <v>#N/A</v>
      </c>
      <c r="AZ17" s="12" t="e">
        <f>VLOOKUP(X17,$BY:$CE,5,FALSE)</f>
        <v>#N/A</v>
      </c>
      <c r="BA17" s="7" t="str">
        <f>(IF(X17&lt;&gt;"",VLOOKUP(X17,BY:CE,7,FALSE),"0"))</f>
        <v>0</v>
      </c>
      <c r="BB17" s="7"/>
      <c r="BC17" s="16">
        <v>1</v>
      </c>
      <c r="BD17" s="12" t="e">
        <f>VLOOKUP(D42,$BY:$CE,2,FALSE)</f>
        <v>#N/A</v>
      </c>
      <c r="BE17" s="12" t="e">
        <f>VLOOKUP(D42,$BY:$CE,3,FALSE)</f>
        <v>#N/A</v>
      </c>
      <c r="BF17" s="12" t="e">
        <f>VLOOKUP(D42,$BY:$CE,4,FALSE)</f>
        <v>#N/A</v>
      </c>
      <c r="BG17" s="12" t="e">
        <f>VLOOKUP(D42,$BY:$CE,5,FALSE)</f>
        <v>#N/A</v>
      </c>
      <c r="BH17" s="7" t="str">
        <f>(IF(D42&lt;&gt;"",VLOOKUP(D42,BY:CE,7,FALSE),"0"))</f>
        <v>0</v>
      </c>
      <c r="BI17" s="7"/>
      <c r="BJ17" s="16">
        <v>1</v>
      </c>
      <c r="BK17" s="12" t="e">
        <f>VLOOKUP(N42,$BY:$CE,2,FALSE)</f>
        <v>#N/A</v>
      </c>
      <c r="BL17" s="12" t="e">
        <f>VLOOKUP(N42,$BY:$CE,3,FALSE)</f>
        <v>#N/A</v>
      </c>
      <c r="BM17" s="12" t="e">
        <f>VLOOKUP(N42,$BY:$CE,4,FALSE)</f>
        <v>#N/A</v>
      </c>
      <c r="BN17" s="12" t="e">
        <f>VLOOKUP(N42,$BY:$CE,5,FALSE)</f>
        <v>#N/A</v>
      </c>
      <c r="BO17" s="7" t="str">
        <f>(IF(N42&lt;&gt;"",VLOOKUP(N42,BY:CE,7,FALSE),"0"))</f>
        <v>0</v>
      </c>
      <c r="BP17" s="7"/>
      <c r="BQ17" s="16">
        <v>1</v>
      </c>
      <c r="BR17" s="12" t="e">
        <f>VLOOKUP(X42,$BY:$CE,2,FALSE)</f>
        <v>#N/A</v>
      </c>
      <c r="BS17" s="12" t="e">
        <f>VLOOKUP(X42,$BY:$CE,3,FALSE)</f>
        <v>#N/A</v>
      </c>
      <c r="BT17" s="12" t="e">
        <f>VLOOKUP(X42,$BY:$CE,4,FALSE)</f>
        <v>#N/A</v>
      </c>
      <c r="BU17" s="12" t="e">
        <f>VLOOKUP(X42,$BY:$CE,5,FALSE)</f>
        <v>#N/A</v>
      </c>
      <c r="BV17" s="7" t="str">
        <f>(IF(X42&lt;&gt;"",VLOOKUP(X42,BY:CE,7,FALSE),"0"))</f>
        <v>0</v>
      </c>
      <c r="BW17" s="7"/>
      <c r="BX17" s="79">
        <v>14</v>
      </c>
      <c r="BY17" s="3" t="s">
        <v>178</v>
      </c>
      <c r="BZ17" s="4">
        <v>6</v>
      </c>
      <c r="CA17" s="4">
        <v>2</v>
      </c>
      <c r="CB17" s="4">
        <v>3</v>
      </c>
      <c r="CC17" s="4">
        <v>7</v>
      </c>
      <c r="CD17" s="20" t="s">
        <v>202</v>
      </c>
      <c r="CE17" s="5">
        <v>40</v>
      </c>
      <c r="CF17" s="5" t="s">
        <v>186</v>
      </c>
      <c r="CG17" s="5" t="s">
        <v>95</v>
      </c>
      <c r="CH17" s="5">
        <v>1</v>
      </c>
      <c r="CI17" s="144"/>
      <c r="CJ17" s="6">
        <v>13</v>
      </c>
      <c r="CK17" s="29" t="s">
        <v>119</v>
      </c>
      <c r="CL17" s="5">
        <v>60</v>
      </c>
      <c r="CM17" s="29" t="s">
        <v>119</v>
      </c>
      <c r="CN17" s="5">
        <v>1</v>
      </c>
      <c r="CO17" s="29" t="s">
        <v>119</v>
      </c>
      <c r="CP17" s="5">
        <v>0</v>
      </c>
      <c r="CQ17" s="5"/>
      <c r="CR17" s="31">
        <f t="shared" si="0"/>
      </c>
      <c r="CS17" s="2">
        <f t="shared" si="1"/>
      </c>
      <c r="CT17" s="32">
        <f>HLOOKUP(D$4,DQ$5:EN$24,14,FALSE)</f>
        <v>0</v>
      </c>
      <c r="CU17" s="5"/>
      <c r="CV17" s="31">
        <f t="shared" si="2"/>
      </c>
      <c r="CW17" s="2">
        <f t="shared" si="3"/>
      </c>
      <c r="CX17" s="32">
        <f>HLOOKUP(N$4,DQ$5:EN$24,14,FALSE)</f>
        <v>0</v>
      </c>
      <c r="CY17" s="5"/>
      <c r="CZ17" s="31">
        <f t="shared" si="4"/>
      </c>
      <c r="DA17" s="2">
        <f t="shared" si="5"/>
      </c>
      <c r="DB17" s="32">
        <f>HLOOKUP(X$4,DQ$5:EN$24,14,FALSE)</f>
        <v>0</v>
      </c>
      <c r="DC17" s="5"/>
      <c r="DD17" s="31">
        <f t="shared" si="6"/>
      </c>
      <c r="DE17" s="2">
        <f t="shared" si="7"/>
      </c>
      <c r="DF17" s="32">
        <f>HLOOKUP(D$29,DQ$5:EN$24,14,FALSE)</f>
        <v>0</v>
      </c>
      <c r="DG17" s="5"/>
      <c r="DH17" s="31">
        <f t="shared" si="8"/>
      </c>
      <c r="DI17" s="2">
        <f t="shared" si="9"/>
      </c>
      <c r="DJ17" s="32">
        <f>HLOOKUP(N$29,DQ$5:EN$24,14,FALSE)</f>
        <v>0</v>
      </c>
      <c r="DK17" s="5"/>
      <c r="DL17" s="31">
        <f t="shared" si="10"/>
      </c>
      <c r="DM17" s="2">
        <f t="shared" si="11"/>
      </c>
      <c r="DN17" s="32">
        <f>HLOOKUP(X$29,DQ$5:EN$24,14,FALSE)</f>
        <v>0</v>
      </c>
      <c r="DO17" s="5"/>
      <c r="DP17" s="6"/>
      <c r="DQ17" s="14"/>
      <c r="DR17" s="14"/>
      <c r="DS17" s="14"/>
      <c r="DT17" s="3"/>
      <c r="DU17" s="3"/>
      <c r="DV17" s="55"/>
      <c r="DW17" s="14"/>
      <c r="DX17" s="112" t="s">
        <v>241</v>
      </c>
      <c r="DY17" s="3"/>
      <c r="DZ17" s="14"/>
      <c r="EA17" s="3"/>
      <c r="EB17"/>
      <c r="EC17" s="3"/>
      <c r="ED17" s="3"/>
      <c r="EE17" s="3"/>
      <c r="EF17" s="3"/>
      <c r="EG17"/>
      <c r="EH17" s="3"/>
      <c r="EI17" s="3"/>
      <c r="EJ17" s="3"/>
      <c r="EK17" s="3"/>
      <c r="EL17" s="3"/>
      <c r="EM17"/>
      <c r="EN17" s="3"/>
      <c r="EO17" s="9"/>
    </row>
    <row r="18" spans="2:145" ht="17.25" customHeight="1">
      <c r="B18" s="63"/>
      <c r="C18" s="82">
        <v>14</v>
      </c>
      <c r="D18" s="83">
        <f>IF(AH18&lt;=1,"",VLOOKUP(AH18,CR:CS,2,FALSE))</f>
      </c>
      <c r="E18" s="84">
        <f>IF(D18&lt;&gt;"",VLOOKUP(D18,BY:CE,2,FALSE),"")</f>
      </c>
      <c r="F18" s="84">
        <f>IF(D18&lt;&gt;"",VLOOKUP(D18,BY:CE,3,FALSE),"")</f>
      </c>
      <c r="G18" s="84">
        <f>IF(D18&lt;&gt;"",VLOOKUP(D18,BY:CE,4,FALSE),"")</f>
      </c>
      <c r="H18" s="84">
        <f>IF(D18&lt;&gt;"",VLOOKUP(D18,BY:CE,5,FALSE),"")</f>
      </c>
      <c r="I18" s="42">
        <f>IF(D18="","",IF(COUNTIF(D5:D20,D18)&gt;VLOOKUP(D18,BY:CH,10,FALSE),"ERRORE! TROPPI GIOCATORI IN QUESTO RUOLO!",VLOOKUP(D18,BY:CE,6,FALSE)))</f>
      </c>
      <c r="J18" s="188"/>
      <c r="K18" s="81"/>
      <c r="L18" s="70"/>
      <c r="M18" s="82">
        <v>14</v>
      </c>
      <c r="N18" s="83">
        <f>IF(AO18&lt;=1,"",VLOOKUP(AO18,CV:CW,2,FALSE))</f>
      </c>
      <c r="O18" s="84">
        <f>IF(N18&lt;&gt;"",VLOOKUP(N18,BY:CE,2,FALSE),"")</f>
      </c>
      <c r="P18" s="84">
        <f>IF(N18&lt;&gt;"",VLOOKUP(N18,BY:CE,3,FALSE),"")</f>
      </c>
      <c r="Q18" s="84">
        <f>IF(N18&lt;&gt;"",VLOOKUP(N18,BY:CE,4,FALSE),"")</f>
      </c>
      <c r="R18" s="84">
        <f>IF(N18&lt;&gt;"",VLOOKUP(N18,BY:CE,5,FALSE),"")</f>
      </c>
      <c r="S18" s="42">
        <f>IF(N18="","",IF(COUNTIF(N5:N20,N18)&gt;VLOOKUP(N18,BY:CH,10,FALSE),"ERRORE! TROPPI GIOCAKORI IN QUESTO RUOLO!",VLOOKUP(N18,BY:CE,6,FALSE)))</f>
      </c>
      <c r="T18" s="188"/>
      <c r="U18" s="81"/>
      <c r="V18" s="70"/>
      <c r="W18" s="82">
        <v>14</v>
      </c>
      <c r="X18" s="83">
        <f>IF(AV18&lt;=1,"",VLOOKUP(AV18,CZ:DA,2,FALSE))</f>
      </c>
      <c r="Y18" s="84">
        <f>IF(X18&lt;&gt;"",VLOOKUP(X18,BY:CE,2,FALSE),"")</f>
      </c>
      <c r="Z18" s="84">
        <f>IF(X18&lt;&gt;"",VLOOKUP(X18,BY:CE,3,FALSE),"")</f>
      </c>
      <c r="AA18" s="84">
        <f>IF(X18&lt;&gt;"",VLOOKUP(X18,BY:CE,4,FALSE),"")</f>
      </c>
      <c r="AB18" s="84">
        <f>IF(X18&lt;&gt;"",VLOOKUP(X18,BY:CE,5,FALSE),"")</f>
      </c>
      <c r="AC18" s="42">
        <f>IF(X18="","",IF(COUNTIF(X5:X20,X18)&gt;VLOOKUP(X18,BY:CH,10,FALSE),"ERRORE! TROPPI GIOCAKORI IN QUESTO RUOLO!",VLOOKUP(X18,BY:CE,6,FALSE)))</f>
      </c>
      <c r="AD18" s="188"/>
      <c r="AE18" s="81"/>
      <c r="AF18" s="70"/>
      <c r="AG18" s="1"/>
      <c r="AH18" s="16">
        <v>1</v>
      </c>
      <c r="AI18" s="12" t="e">
        <f>VLOOKUP(D18,$BY:$CE,2,FALSE)</f>
        <v>#N/A</v>
      </c>
      <c r="AJ18" s="12" t="e">
        <f>VLOOKUP(D18,$BY:$CE,3,FALSE)</f>
        <v>#N/A</v>
      </c>
      <c r="AK18" s="12" t="e">
        <f>VLOOKUP(D18,$BY:$CE,4,FALSE)</f>
        <v>#N/A</v>
      </c>
      <c r="AL18" s="12" t="e">
        <f>VLOOKUP(D18,$BY:$CE,5,FALSE)</f>
        <v>#N/A</v>
      </c>
      <c r="AM18" s="7" t="str">
        <f>(IF(D18&lt;&gt;"",VLOOKUP(D18,BY:CE,7,FALSE),"0"))</f>
        <v>0</v>
      </c>
      <c r="AN18" s="7"/>
      <c r="AO18" s="16">
        <v>1</v>
      </c>
      <c r="AP18" s="12" t="e">
        <f>VLOOKUP(N18,$BY:$CE,2,FALSE)</f>
        <v>#N/A</v>
      </c>
      <c r="AQ18" s="12" t="e">
        <f>VLOOKUP(N18,$BY:$CE,3,FALSE)</f>
        <v>#N/A</v>
      </c>
      <c r="AR18" s="12" t="e">
        <f>VLOOKUP(N18,$BY:$CE,4,FALSE)</f>
        <v>#N/A</v>
      </c>
      <c r="AS18" s="12" t="e">
        <f>VLOOKUP(N18,$BY:$CE,5,FALSE)</f>
        <v>#N/A</v>
      </c>
      <c r="AT18" s="7" t="str">
        <f>(IF(N18&lt;&gt;"",VLOOKUP(N18,BY:CE,7,FALSE),"0"))</f>
        <v>0</v>
      </c>
      <c r="AU18" s="7"/>
      <c r="AV18" s="16">
        <v>1</v>
      </c>
      <c r="AW18" s="12" t="e">
        <f>VLOOKUP(X18,$BY:$CE,2,FALSE)</f>
        <v>#N/A</v>
      </c>
      <c r="AX18" s="12" t="e">
        <f>VLOOKUP(X18,$BY:$CE,3,FALSE)</f>
        <v>#N/A</v>
      </c>
      <c r="AY18" s="12" t="e">
        <f>VLOOKUP(X18,$BY:$CE,4,FALSE)</f>
        <v>#N/A</v>
      </c>
      <c r="AZ18" s="12" t="e">
        <f>VLOOKUP(X18,$BY:$CE,5,FALSE)</f>
        <v>#N/A</v>
      </c>
      <c r="BA18" s="7" t="str">
        <f>(IF(X18&lt;&gt;"",VLOOKUP(X18,BY:CE,7,FALSE),"0"))</f>
        <v>0</v>
      </c>
      <c r="BB18" s="7"/>
      <c r="BC18" s="16">
        <v>1</v>
      </c>
      <c r="BD18" s="12" t="e">
        <f>VLOOKUP(D43,$BY:$CE,2,FALSE)</f>
        <v>#N/A</v>
      </c>
      <c r="BE18" s="12" t="e">
        <f>VLOOKUP(D43,$BY:$CE,3,FALSE)</f>
        <v>#N/A</v>
      </c>
      <c r="BF18" s="12" t="e">
        <f>VLOOKUP(D43,$BY:$CE,4,FALSE)</f>
        <v>#N/A</v>
      </c>
      <c r="BG18" s="12" t="e">
        <f>VLOOKUP(D43,$BY:$CE,5,FALSE)</f>
        <v>#N/A</v>
      </c>
      <c r="BH18" s="7" t="str">
        <f>(IF(D43&lt;&gt;"",VLOOKUP(D43,BY:CE,7,FALSE),"0"))</f>
        <v>0</v>
      </c>
      <c r="BI18" s="7"/>
      <c r="BJ18" s="16">
        <v>1</v>
      </c>
      <c r="BK18" s="12" t="e">
        <f>VLOOKUP(N43,$BY:$CE,2,FALSE)</f>
        <v>#N/A</v>
      </c>
      <c r="BL18" s="12" t="e">
        <f>VLOOKUP(N43,$BY:$CE,3,FALSE)</f>
        <v>#N/A</v>
      </c>
      <c r="BM18" s="12" t="e">
        <f>VLOOKUP(N43,$BY:$CE,4,FALSE)</f>
        <v>#N/A</v>
      </c>
      <c r="BN18" s="12" t="e">
        <f>VLOOKUP(N43,$BY:$CE,5,FALSE)</f>
        <v>#N/A</v>
      </c>
      <c r="BO18" s="7" t="str">
        <f>(IF(N43&lt;&gt;"",VLOOKUP(N43,BY:CE,7,FALSE),"0"))</f>
        <v>0</v>
      </c>
      <c r="BP18" s="7"/>
      <c r="BQ18" s="16">
        <v>1</v>
      </c>
      <c r="BR18" s="12" t="e">
        <f>VLOOKUP(X43,$BY:$CE,2,FALSE)</f>
        <v>#N/A</v>
      </c>
      <c r="BS18" s="12" t="e">
        <f>VLOOKUP(X43,$BY:$CE,3,FALSE)</f>
        <v>#N/A</v>
      </c>
      <c r="BT18" s="12" t="e">
        <f>VLOOKUP(X43,$BY:$CE,4,FALSE)</f>
        <v>#N/A</v>
      </c>
      <c r="BU18" s="12" t="e">
        <f>VLOOKUP(X43,$BY:$CE,5,FALSE)</f>
        <v>#N/A</v>
      </c>
      <c r="BV18" s="7" t="str">
        <f>(IF(X43&lt;&gt;"",VLOOKUP(X43,BY:CE,7,FALSE),"0"))</f>
        <v>0</v>
      </c>
      <c r="BW18" s="7"/>
      <c r="BX18" s="79">
        <v>15</v>
      </c>
      <c r="BY18" s="3" t="s">
        <v>179</v>
      </c>
      <c r="BZ18" s="4">
        <v>7</v>
      </c>
      <c r="CA18" s="4">
        <v>3</v>
      </c>
      <c r="CB18" s="4">
        <v>3</v>
      </c>
      <c r="CC18" s="4">
        <v>7</v>
      </c>
      <c r="CD18" s="20" t="s">
        <v>184</v>
      </c>
      <c r="CE18" s="5">
        <v>50</v>
      </c>
      <c r="CF18" s="5" t="s">
        <v>23</v>
      </c>
      <c r="CG18" s="5" t="s">
        <v>36</v>
      </c>
      <c r="CH18" s="5">
        <v>1</v>
      </c>
      <c r="CI18" s="144"/>
      <c r="CJ18" s="6">
        <v>14</v>
      </c>
      <c r="CK18" s="29" t="s">
        <v>124</v>
      </c>
      <c r="CL18" s="5">
        <v>70</v>
      </c>
      <c r="CM18" s="29" t="s">
        <v>124</v>
      </c>
      <c r="CN18" s="5">
        <v>0</v>
      </c>
      <c r="CO18" s="29" t="s">
        <v>124</v>
      </c>
      <c r="CP18" s="5">
        <v>0</v>
      </c>
      <c r="CQ18" s="5"/>
      <c r="CR18" s="31">
        <f t="shared" si="0"/>
      </c>
      <c r="CS18" s="2">
        <f t="shared" si="1"/>
      </c>
      <c r="CT18" s="32">
        <f>HLOOKUP(D$4,DQ$5:EN$24,15,FALSE)</f>
        <v>0</v>
      </c>
      <c r="CU18" s="5"/>
      <c r="CV18" s="31">
        <f t="shared" si="2"/>
      </c>
      <c r="CW18" s="2">
        <f t="shared" si="3"/>
      </c>
      <c r="CX18" s="32">
        <f>HLOOKUP(N$4,DQ$5:EN$24,15,FALSE)</f>
        <v>0</v>
      </c>
      <c r="CY18" s="5"/>
      <c r="CZ18" s="31">
        <f t="shared" si="4"/>
      </c>
      <c r="DA18" s="2">
        <f t="shared" si="5"/>
      </c>
      <c r="DB18" s="32">
        <f>HLOOKUP(X$4,DQ$5:EN$24,15,FALSE)</f>
        <v>0</v>
      </c>
      <c r="DC18" s="5"/>
      <c r="DD18" s="31">
        <f t="shared" si="6"/>
      </c>
      <c r="DE18" s="2">
        <f t="shared" si="7"/>
      </c>
      <c r="DF18" s="32">
        <f>HLOOKUP(D$29,DQ$5:EN$24,15,FALSE)</f>
        <v>0</v>
      </c>
      <c r="DG18" s="5"/>
      <c r="DH18" s="31">
        <f t="shared" si="8"/>
      </c>
      <c r="DI18" s="2">
        <f t="shared" si="9"/>
      </c>
      <c r="DJ18" s="32">
        <f>HLOOKUP(N$29,DQ$5:EN$24,15,FALSE)</f>
        <v>0</v>
      </c>
      <c r="DK18" s="5"/>
      <c r="DL18" s="31">
        <f t="shared" si="10"/>
      </c>
      <c r="DM18" s="2">
        <f t="shared" si="11"/>
      </c>
      <c r="DN18" s="32">
        <f>HLOOKUP(X$29,DQ$5:EN$24,15,FALSE)</f>
        <v>0</v>
      </c>
      <c r="DO18" s="5"/>
      <c r="DP18" s="6"/>
      <c r="DQ18" s="14"/>
      <c r="DR18" s="3"/>
      <c r="DS18"/>
      <c r="DT18" s="3"/>
      <c r="DU18" s="14"/>
      <c r="DV18" s="14"/>
      <c r="DW18" s="14"/>
      <c r="DX18" s="3"/>
      <c r="DY18" s="3"/>
      <c r="DZ18" s="14"/>
      <c r="EA18" s="14"/>
      <c r="EB18" s="3"/>
      <c r="EC18" s="3"/>
      <c r="ED18" s="14"/>
      <c r="EE18" s="55"/>
      <c r="EF18" s="14"/>
      <c r="EG18"/>
      <c r="EH18" s="3"/>
      <c r="EI18" s="14"/>
      <c r="EJ18" s="3"/>
      <c r="EK18" s="3"/>
      <c r="EL18"/>
      <c r="EM18" s="3"/>
      <c r="EN18" s="14"/>
      <c r="EO18" s="9"/>
    </row>
    <row r="19" spans="2:145" ht="17.25" customHeight="1">
      <c r="B19" s="63"/>
      <c r="C19" s="74">
        <v>15</v>
      </c>
      <c r="D19" s="40">
        <f>IF(AH19&lt;=1,"",VLOOKUP(AH19,CR:CS,2,FALSE))</f>
      </c>
      <c r="E19" s="41">
        <f>IF(D19&lt;&gt;"",VLOOKUP(D19,BY:CE,2,FALSE),"")</f>
      </c>
      <c r="F19" s="41">
        <f>IF(D19&lt;&gt;"",VLOOKUP(D19,BY:CE,3,FALSE),"")</f>
      </c>
      <c r="G19" s="41">
        <f>IF(D19&lt;&gt;"",VLOOKUP(D19,BY:CE,4,FALSE),"")</f>
      </c>
      <c r="H19" s="41">
        <f>IF(D19&lt;&gt;"",VLOOKUP(D19,BY:CE,5,FALSE),"")</f>
      </c>
      <c r="I19" s="42">
        <f>IF(D19="","",IF(COUNTIF(D5:D20,D19)&gt;VLOOKUP(D19,BY:CH,10,FALSE),"ERRORE! TROPPI GIOCATORI IN QUESTO RUOLO!",VLOOKUP(D19,BY:CE,6,FALSE)))</f>
      </c>
      <c r="J19" s="188"/>
      <c r="K19" s="81"/>
      <c r="L19" s="70"/>
      <c r="M19" s="74">
        <v>15</v>
      </c>
      <c r="N19" s="40">
        <f>IF(AO19&lt;=1,"",VLOOKUP(AO19,CV:CW,2,FALSE))</f>
      </c>
      <c r="O19" s="41">
        <f>IF(N19&lt;&gt;"",VLOOKUP(N19,BY:CE,2,FALSE),"")</f>
      </c>
      <c r="P19" s="41">
        <f>IF(N19&lt;&gt;"",VLOOKUP(N19,BY:CE,3,FALSE),"")</f>
      </c>
      <c r="Q19" s="41">
        <f>IF(N19&lt;&gt;"",VLOOKUP(N19,BY:CE,4,FALSE),"")</f>
      </c>
      <c r="R19" s="41">
        <f>IF(N19&lt;&gt;"",VLOOKUP(N19,BY:CE,5,FALSE),"")</f>
      </c>
      <c r="S19" s="42">
        <f>IF(N19="","",IF(COUNTIF(N5:N20,N19)&gt;VLOOKUP(N19,BY:CH,10,FALSE),"ERRORE! TROPPI GIOCAKORI IN QUESTO RUOLO!",VLOOKUP(N19,BY:CE,6,FALSE)))</f>
      </c>
      <c r="T19" s="188"/>
      <c r="U19" s="81"/>
      <c r="V19" s="70"/>
      <c r="W19" s="74">
        <v>15</v>
      </c>
      <c r="X19" s="40">
        <f>IF(AV19&lt;=1,"",VLOOKUP(AV19,CZ:DA,2,FALSE))</f>
      </c>
      <c r="Y19" s="41">
        <f>IF(X19&lt;&gt;"",VLOOKUP(X19,BY:CE,2,FALSE),"")</f>
      </c>
      <c r="Z19" s="41">
        <f>IF(X19&lt;&gt;"",VLOOKUP(X19,BY:CE,3,FALSE),"")</f>
      </c>
      <c r="AA19" s="41">
        <f>IF(X19&lt;&gt;"",VLOOKUP(X19,BY:CE,4,FALSE),"")</f>
      </c>
      <c r="AB19" s="41">
        <f>IF(X19&lt;&gt;"",VLOOKUP(X19,BY:CE,5,FALSE),"")</f>
      </c>
      <c r="AC19" s="42">
        <f>IF(X19="","",IF(COUNTIF(X5:X20,X19)&gt;VLOOKUP(X19,BY:CH,10,FALSE),"ERRORE! TROPPI GIOCAKORI IN QUESTO RUOLO!",VLOOKUP(X19,BY:CE,6,FALSE)))</f>
      </c>
      <c r="AD19" s="188"/>
      <c r="AE19" s="81"/>
      <c r="AF19" s="69"/>
      <c r="AG19" s="1"/>
      <c r="AH19" s="16">
        <v>1</v>
      </c>
      <c r="AI19" s="12" t="e">
        <f>VLOOKUP(D19,$BY:$CE,2,FALSE)</f>
        <v>#N/A</v>
      </c>
      <c r="AJ19" s="12" t="e">
        <f>VLOOKUP(D19,$BY:$CE,3,FALSE)</f>
        <v>#N/A</v>
      </c>
      <c r="AK19" s="12" t="e">
        <f>VLOOKUP(D19,$BY:$CE,4,FALSE)</f>
        <v>#N/A</v>
      </c>
      <c r="AL19" s="12" t="e">
        <f>VLOOKUP(D19,$BY:$CE,5,FALSE)</f>
        <v>#N/A</v>
      </c>
      <c r="AM19" s="7" t="str">
        <f>(IF(D19&lt;&gt;"",VLOOKUP(D19,BY:CE,7,FALSE),"0"))</f>
        <v>0</v>
      </c>
      <c r="AN19" s="7"/>
      <c r="AO19" s="16">
        <v>1</v>
      </c>
      <c r="AP19" s="12" t="e">
        <f>VLOOKUP(N19,$BY:$CE,2,FALSE)</f>
        <v>#N/A</v>
      </c>
      <c r="AQ19" s="12" t="e">
        <f>VLOOKUP(N19,$BY:$CE,3,FALSE)</f>
        <v>#N/A</v>
      </c>
      <c r="AR19" s="12" t="e">
        <f>VLOOKUP(N19,$BY:$CE,4,FALSE)</f>
        <v>#N/A</v>
      </c>
      <c r="AS19" s="12" t="e">
        <f>VLOOKUP(N19,$BY:$CE,5,FALSE)</f>
        <v>#N/A</v>
      </c>
      <c r="AT19" s="7" t="str">
        <f>(IF(N19&lt;&gt;"",VLOOKUP(N19,BY:CE,7,FALSE),"0"))</f>
        <v>0</v>
      </c>
      <c r="AU19" s="7"/>
      <c r="AV19" s="16">
        <v>1</v>
      </c>
      <c r="AW19" s="12" t="e">
        <f>VLOOKUP(X19,$BY:$CE,2,FALSE)</f>
        <v>#N/A</v>
      </c>
      <c r="AX19" s="12" t="e">
        <f>VLOOKUP(X19,$BY:$CE,3,FALSE)</f>
        <v>#N/A</v>
      </c>
      <c r="AY19" s="12" t="e">
        <f>VLOOKUP(X19,$BY:$CE,4,FALSE)</f>
        <v>#N/A</v>
      </c>
      <c r="AZ19" s="12" t="e">
        <f>VLOOKUP(X19,$BY:$CE,5,FALSE)</f>
        <v>#N/A</v>
      </c>
      <c r="BA19" s="7" t="str">
        <f>(IF(X19&lt;&gt;"",VLOOKUP(X19,BY:CE,7,FALSE),"0"))</f>
        <v>0</v>
      </c>
      <c r="BB19" s="7"/>
      <c r="BC19" s="16">
        <v>1</v>
      </c>
      <c r="BD19" s="12" t="e">
        <f>VLOOKUP(D44,$BY:$CE,2,FALSE)</f>
        <v>#N/A</v>
      </c>
      <c r="BE19" s="12" t="e">
        <f>VLOOKUP(D44,$BY:$CE,3,FALSE)</f>
        <v>#N/A</v>
      </c>
      <c r="BF19" s="12" t="e">
        <f>VLOOKUP(D44,$BY:$CE,4,FALSE)</f>
        <v>#N/A</v>
      </c>
      <c r="BG19" s="12" t="e">
        <f>VLOOKUP(D44,$BY:$CE,5,FALSE)</f>
        <v>#N/A</v>
      </c>
      <c r="BH19" s="7" t="str">
        <f>(IF(D44&lt;&gt;"",VLOOKUP(D44,BY:CE,7,FALSE),"0"))</f>
        <v>0</v>
      </c>
      <c r="BI19" s="7"/>
      <c r="BJ19" s="16">
        <v>1</v>
      </c>
      <c r="BK19" s="12" t="e">
        <f>VLOOKUP(N44,$BY:$CE,2,FALSE)</f>
        <v>#N/A</v>
      </c>
      <c r="BL19" s="12" t="e">
        <f>VLOOKUP(N44,$BY:$CE,3,FALSE)</f>
        <v>#N/A</v>
      </c>
      <c r="BM19" s="12" t="e">
        <f>VLOOKUP(N44,$BY:$CE,4,FALSE)</f>
        <v>#N/A</v>
      </c>
      <c r="BN19" s="12" t="e">
        <f>VLOOKUP(N44,$BY:$CE,5,FALSE)</f>
        <v>#N/A</v>
      </c>
      <c r="BO19" s="7" t="str">
        <f>(IF(N44&lt;&gt;"",VLOOKUP(N44,BY:CE,7,FALSE),"0"))</f>
        <v>0</v>
      </c>
      <c r="BP19" s="7"/>
      <c r="BQ19" s="16">
        <v>1</v>
      </c>
      <c r="BR19" s="12" t="e">
        <f>VLOOKUP(X44,$BY:$CE,2,FALSE)</f>
        <v>#N/A</v>
      </c>
      <c r="BS19" s="12" t="e">
        <f>VLOOKUP(X44,$BY:$CE,3,FALSE)</f>
        <v>#N/A</v>
      </c>
      <c r="BT19" s="12" t="e">
        <f>VLOOKUP(X44,$BY:$CE,4,FALSE)</f>
        <v>#N/A</v>
      </c>
      <c r="BU19" s="12" t="e">
        <f>VLOOKUP(X44,$BY:$CE,5,FALSE)</f>
        <v>#N/A</v>
      </c>
      <c r="BV19" s="7" t="str">
        <f>(IF(X44&lt;&gt;"",VLOOKUP(X44,BY:CE,7,FALSE),"0"))</f>
        <v>0</v>
      </c>
      <c r="BW19" s="7"/>
      <c r="BX19" s="79">
        <v>16</v>
      </c>
      <c r="BY19" s="3" t="s">
        <v>180</v>
      </c>
      <c r="BZ19" s="4">
        <v>6</v>
      </c>
      <c r="CA19" s="4">
        <v>3</v>
      </c>
      <c r="CB19" s="4">
        <v>4</v>
      </c>
      <c r="CC19" s="4">
        <v>8</v>
      </c>
      <c r="CD19" s="20" t="s">
        <v>184</v>
      </c>
      <c r="CE19" s="5">
        <v>70</v>
      </c>
      <c r="CF19" s="5" t="s">
        <v>187</v>
      </c>
      <c r="CG19" s="5" t="s">
        <v>38</v>
      </c>
      <c r="CH19" s="5">
        <v>1</v>
      </c>
      <c r="CI19" s="144"/>
      <c r="CJ19" s="6">
        <v>15</v>
      </c>
      <c r="CK19" s="28" t="s">
        <v>17</v>
      </c>
      <c r="CL19" s="5">
        <v>60</v>
      </c>
      <c r="CM19" s="28" t="s">
        <v>17</v>
      </c>
      <c r="CN19" s="5">
        <v>1</v>
      </c>
      <c r="CO19" s="28" t="s">
        <v>17</v>
      </c>
      <c r="CP19" s="5">
        <v>0</v>
      </c>
      <c r="CQ19" s="5"/>
      <c r="CR19" s="31">
        <f t="shared" si="0"/>
      </c>
      <c r="CS19" s="2">
        <f t="shared" si="1"/>
      </c>
      <c r="CT19" s="32">
        <f>HLOOKUP(D$4,DQ$5:EN$24,16,FALSE)</f>
        <v>0</v>
      </c>
      <c r="CU19" s="5"/>
      <c r="CV19" s="31">
        <f t="shared" si="2"/>
      </c>
      <c r="CW19" s="2">
        <f t="shared" si="3"/>
      </c>
      <c r="CX19" s="32">
        <f>HLOOKUP(N$4,DQ$5:EN$24,16,FALSE)</f>
        <v>0</v>
      </c>
      <c r="CY19" s="5"/>
      <c r="CZ19" s="31">
        <f t="shared" si="4"/>
      </c>
      <c r="DA19" s="2">
        <f t="shared" si="5"/>
      </c>
      <c r="DB19" s="32">
        <f>HLOOKUP(X$4,DQ$5:EN$24,16,FALSE)</f>
        <v>0</v>
      </c>
      <c r="DC19" s="5"/>
      <c r="DD19" s="31">
        <f t="shared" si="6"/>
      </c>
      <c r="DE19" s="2">
        <f t="shared" si="7"/>
      </c>
      <c r="DF19" s="32">
        <f>HLOOKUP(D$29,DQ$5:EN$24,16,FALSE)</f>
        <v>0</v>
      </c>
      <c r="DG19" s="5"/>
      <c r="DH19" s="31">
        <f t="shared" si="8"/>
      </c>
      <c r="DI19" s="2">
        <f t="shared" si="9"/>
      </c>
      <c r="DJ19" s="32">
        <f>HLOOKUP(N$29,DQ$5:EN$24,16,FALSE)</f>
        <v>0</v>
      </c>
      <c r="DK19" s="5"/>
      <c r="DL19" s="31">
        <f t="shared" si="10"/>
      </c>
      <c r="DM19" s="2">
        <f t="shared" si="11"/>
      </c>
      <c r="DN19" s="32">
        <f>HLOOKUP(X$29,DQ$5:EN$24,16,FALSE)</f>
        <v>0</v>
      </c>
      <c r="DO19" s="5"/>
      <c r="DP19" s="6"/>
      <c r="DR19" s="3"/>
      <c r="DS19"/>
      <c r="DT19" s="3"/>
      <c r="DU19" s="3"/>
      <c r="DV19" s="14"/>
      <c r="DW19" s="14"/>
      <c r="DX19" s="14"/>
      <c r="DY19" s="3"/>
      <c r="DZ19" s="14"/>
      <c r="EA19" s="14"/>
      <c r="EB19" s="3"/>
      <c r="EC19" s="3"/>
      <c r="ED19" s="14"/>
      <c r="EE19" s="14"/>
      <c r="EF19" s="3"/>
      <c r="EG19" s="3"/>
      <c r="EH19" s="14"/>
      <c r="EI19" s="14"/>
      <c r="EJ19" s="3"/>
      <c r="EK19" s="14"/>
      <c r="EL19"/>
      <c r="EM19" s="3"/>
      <c r="EN19" s="14"/>
      <c r="EO19" s="9"/>
    </row>
    <row r="20" spans="2:145" ht="17.25" customHeight="1" thickBot="1">
      <c r="B20" s="63"/>
      <c r="C20" s="82">
        <v>16</v>
      </c>
      <c r="D20" s="83">
        <f>IF(AH20&lt;=1,"",VLOOKUP(AH20,CR:CS,2,FALSE))</f>
      </c>
      <c r="E20" s="84">
        <f>IF(D20&lt;&gt;"",VLOOKUP(D20,BY:CE,2,FALSE),"")</f>
      </c>
      <c r="F20" s="84">
        <f>IF(D20&lt;&gt;"",VLOOKUP(D20,BY:CE,3,FALSE),"")</f>
      </c>
      <c r="G20" s="84">
        <f>IF(D20&lt;&gt;"",VLOOKUP(D20,BY:CE,4,FALSE),"")</f>
      </c>
      <c r="H20" s="84">
        <f>IF(D20&lt;&gt;"",VLOOKUP(D20,BY:CE,5,FALSE),"")</f>
      </c>
      <c r="I20" s="42">
        <f>IF(D20="","",IF(COUNTIF(D5:D20,D20)&gt;VLOOKUP(D20,BY:CH,10,FALSE),"ERRORE! TROPPI GIOCATORI IN QUESTO RUOLO!",VLOOKUP(D20,BY:CE,6,FALSE)))</f>
      </c>
      <c r="J20" s="188"/>
      <c r="K20" s="192"/>
      <c r="L20" s="70"/>
      <c r="M20" s="82">
        <v>16</v>
      </c>
      <c r="N20" s="83">
        <f>IF(AO20&lt;=1,"",VLOOKUP(AO20,CV:CW,2,FALSE))</f>
      </c>
      <c r="O20" s="84">
        <f>IF(N20&lt;&gt;"",VLOOKUP(N20,BY:CE,2,FALSE),"")</f>
      </c>
      <c r="P20" s="84">
        <f>IF(N20&lt;&gt;"",VLOOKUP(N20,BY:CE,3,FALSE),"")</f>
      </c>
      <c r="Q20" s="84">
        <f>IF(N20&lt;&gt;"",VLOOKUP(N20,BY:CE,4,FALSE),"")</f>
      </c>
      <c r="R20" s="84">
        <f>IF(N20&lt;&gt;"",VLOOKUP(N20,BY:CE,5,FALSE),"")</f>
      </c>
      <c r="S20" s="42">
        <f>IF(N20="","",IF(COUNTIF(N5:N20,N20)&gt;VLOOKUP(N20,BY:CH,10,FALSE),"ERRORE! TROPPI GIOCAKORI IN QUESTO RUOLO!",VLOOKUP(N20,BY:CE,6,FALSE)))</f>
      </c>
      <c r="T20" s="188"/>
      <c r="U20" s="192"/>
      <c r="V20" s="70"/>
      <c r="W20" s="82">
        <v>16</v>
      </c>
      <c r="X20" s="83">
        <f>IF(AV20&lt;=1,"",VLOOKUP(AV20,CZ:DA,2,FALSE))</f>
      </c>
      <c r="Y20" s="84">
        <f>IF(X20&lt;&gt;"",VLOOKUP(X20,BY:CE,2,FALSE),"")</f>
      </c>
      <c r="Z20" s="84">
        <f>IF(X20&lt;&gt;"",VLOOKUP(X20,BY:CE,3,FALSE),"")</f>
      </c>
      <c r="AA20" s="84">
        <f>IF(X20&lt;&gt;"",VLOOKUP(X20,BY:CE,4,FALSE),"")</f>
      </c>
      <c r="AB20" s="84">
        <f>IF(X20&lt;&gt;"",VLOOKUP(X20,BY:CE,5,FALSE),"")</f>
      </c>
      <c r="AC20" s="42">
        <f>IF(X20="","",IF(COUNTIF(X5:X20,X20)&gt;VLOOKUP(X20,BY:CH,10,FALSE),"ERRORE! TROPPI GIOCAKORI IN QUESTO RUOLO!",VLOOKUP(X20,BY:CE,6,FALSE)))</f>
      </c>
      <c r="AD20" s="188"/>
      <c r="AE20" s="192"/>
      <c r="AF20" s="69"/>
      <c r="AG20" s="1"/>
      <c r="AH20" s="16">
        <v>1</v>
      </c>
      <c r="AI20" s="12" t="e">
        <f>VLOOKUP(D20,$BY:$CE,2,FALSE)</f>
        <v>#N/A</v>
      </c>
      <c r="AJ20" s="12" t="e">
        <f>VLOOKUP(D20,$BY:$CE,3,FALSE)</f>
        <v>#N/A</v>
      </c>
      <c r="AK20" s="12" t="e">
        <f>VLOOKUP(D20,$BY:$CE,4,FALSE)</f>
        <v>#N/A</v>
      </c>
      <c r="AL20" s="12" t="e">
        <f>VLOOKUP(D20,$BY:$CE,5,FALSE)</f>
        <v>#N/A</v>
      </c>
      <c r="AM20" s="7" t="str">
        <f>(IF(D20&lt;&gt;"",VLOOKUP(D20,BY:CE,7,FALSE),"0"))</f>
        <v>0</v>
      </c>
      <c r="AN20" s="7"/>
      <c r="AO20" s="16">
        <v>1</v>
      </c>
      <c r="AP20" s="12" t="e">
        <f>VLOOKUP(N20,$BY:$CE,2,FALSE)</f>
        <v>#N/A</v>
      </c>
      <c r="AQ20" s="12" t="e">
        <f>VLOOKUP(N20,$BY:$CE,3,FALSE)</f>
        <v>#N/A</v>
      </c>
      <c r="AR20" s="12" t="e">
        <f>VLOOKUP(N20,$BY:$CE,4,FALSE)</f>
        <v>#N/A</v>
      </c>
      <c r="AS20" s="12" t="e">
        <f>VLOOKUP(N20,$BY:$CE,5,FALSE)</f>
        <v>#N/A</v>
      </c>
      <c r="AT20" s="7" t="str">
        <f>(IF(N20&lt;&gt;"",VLOOKUP(N20,BY:CE,7,FALSE),"0"))</f>
        <v>0</v>
      </c>
      <c r="AU20" s="7"/>
      <c r="AV20" s="16">
        <v>1</v>
      </c>
      <c r="AW20" s="12" t="e">
        <f>VLOOKUP(X20,$BY:$CE,2,FALSE)</f>
        <v>#N/A</v>
      </c>
      <c r="AX20" s="12" t="e">
        <f>VLOOKUP(X20,$BY:$CE,3,FALSE)</f>
        <v>#N/A</v>
      </c>
      <c r="AY20" s="12" t="e">
        <f>VLOOKUP(X20,$BY:$CE,4,FALSE)</f>
        <v>#N/A</v>
      </c>
      <c r="AZ20" s="12" t="e">
        <f>VLOOKUP(X20,$BY:$CE,5,FALSE)</f>
        <v>#N/A</v>
      </c>
      <c r="BA20" s="7" t="str">
        <f>(IF(X20&lt;&gt;"",VLOOKUP(X20,BY:CE,7,FALSE),"0"))</f>
        <v>0</v>
      </c>
      <c r="BB20" s="7"/>
      <c r="BC20" s="16">
        <v>1</v>
      </c>
      <c r="BD20" s="12" t="e">
        <f>VLOOKUP(D45,$BY:$CE,2,FALSE)</f>
        <v>#N/A</v>
      </c>
      <c r="BE20" s="12" t="e">
        <f>VLOOKUP(D45,$BY:$CE,3,FALSE)</f>
        <v>#N/A</v>
      </c>
      <c r="BF20" s="12" t="e">
        <f>VLOOKUP(D45,$BY:$CE,4,FALSE)</f>
        <v>#N/A</v>
      </c>
      <c r="BG20" s="12" t="e">
        <f>VLOOKUP(D45,$BY:$CE,5,FALSE)</f>
        <v>#N/A</v>
      </c>
      <c r="BH20" s="7" t="str">
        <f>(IF(D45&lt;&gt;"",VLOOKUP(D45,BY:CE,7,FALSE),"0"))</f>
        <v>0</v>
      </c>
      <c r="BI20" s="7"/>
      <c r="BJ20" s="16">
        <v>1</v>
      </c>
      <c r="BK20" s="12" t="e">
        <f>VLOOKUP(N45,$BY:$CE,2,FALSE)</f>
        <v>#N/A</v>
      </c>
      <c r="BL20" s="12" t="e">
        <f>VLOOKUP(N45,$BY:$CE,3,FALSE)</f>
        <v>#N/A</v>
      </c>
      <c r="BM20" s="12" t="e">
        <f>VLOOKUP(N45,$BY:$CE,4,FALSE)</f>
        <v>#N/A</v>
      </c>
      <c r="BN20" s="12" t="e">
        <f>VLOOKUP(N45,$BY:$CE,5,FALSE)</f>
        <v>#N/A</v>
      </c>
      <c r="BO20" s="7" t="str">
        <f>(IF(N45&lt;&gt;"",VLOOKUP(N45,BY:CE,7,FALSE),"0"))</f>
        <v>0</v>
      </c>
      <c r="BP20" s="7"/>
      <c r="BQ20" s="16">
        <v>1</v>
      </c>
      <c r="BR20" s="12" t="e">
        <f>VLOOKUP(X45,$BY:$CE,2,FALSE)</f>
        <v>#N/A</v>
      </c>
      <c r="BS20" s="12" t="e">
        <f>VLOOKUP(X45,$BY:$CE,3,FALSE)</f>
        <v>#N/A</v>
      </c>
      <c r="BT20" s="12" t="e">
        <f>VLOOKUP(X45,$BY:$CE,4,FALSE)</f>
        <v>#N/A</v>
      </c>
      <c r="BU20" s="12" t="e">
        <f>VLOOKUP(X45,$BY:$CE,5,FALSE)</f>
        <v>#N/A</v>
      </c>
      <c r="BV20" s="7" t="str">
        <f>(IF(X45&lt;&gt;"",VLOOKUP(X45,BY:CE,7,FALSE),"0"))</f>
        <v>0</v>
      </c>
      <c r="BW20" s="7"/>
      <c r="BX20" s="79">
        <v>17</v>
      </c>
      <c r="BY20" s="3" t="s">
        <v>181</v>
      </c>
      <c r="BZ20" s="4">
        <v>4</v>
      </c>
      <c r="CA20" s="4">
        <v>5</v>
      </c>
      <c r="CB20" s="4">
        <v>1</v>
      </c>
      <c r="CC20" s="4">
        <v>9</v>
      </c>
      <c r="CD20" s="20" t="s">
        <v>94</v>
      </c>
      <c r="CE20" s="5">
        <v>110</v>
      </c>
      <c r="CF20" s="5" t="s">
        <v>58</v>
      </c>
      <c r="CG20" s="5" t="s">
        <v>0</v>
      </c>
      <c r="CH20" s="5">
        <v>1</v>
      </c>
      <c r="CI20" s="144"/>
      <c r="CJ20" s="6">
        <v>16</v>
      </c>
      <c r="CK20" s="29" t="s">
        <v>29</v>
      </c>
      <c r="CL20" s="5">
        <v>70</v>
      </c>
      <c r="CM20" s="29" t="s">
        <v>29</v>
      </c>
      <c r="CN20" s="5">
        <v>0</v>
      </c>
      <c r="CO20" s="29" t="s">
        <v>29</v>
      </c>
      <c r="CP20" s="5">
        <v>0</v>
      </c>
      <c r="CQ20" s="5"/>
      <c r="CR20" s="31">
        <f t="shared" si="0"/>
      </c>
      <c r="CS20" s="2">
        <f t="shared" si="1"/>
      </c>
      <c r="CT20" s="32">
        <f>HLOOKUP(D$4,DQ$5:EN$24,17,FALSE)</f>
        <v>0</v>
      </c>
      <c r="CU20" s="5"/>
      <c r="CV20" s="31">
        <f t="shared" si="2"/>
      </c>
      <c r="CW20" s="2">
        <f t="shared" si="3"/>
      </c>
      <c r="CX20" s="32">
        <f>HLOOKUP(N$4,DQ$5:EN$24,17,FALSE)</f>
        <v>0</v>
      </c>
      <c r="CY20" s="5"/>
      <c r="CZ20" s="31">
        <f t="shared" si="4"/>
      </c>
      <c r="DA20" s="2">
        <f t="shared" si="5"/>
      </c>
      <c r="DB20" s="32">
        <f>HLOOKUP(X$4,DQ$5:EN$24,17,FALSE)</f>
        <v>0</v>
      </c>
      <c r="DC20" s="5"/>
      <c r="DD20" s="31">
        <f t="shared" si="6"/>
      </c>
      <c r="DE20" s="2">
        <f t="shared" si="7"/>
      </c>
      <c r="DF20" s="32">
        <f>HLOOKUP(D$29,DQ$5:EN$24,17,FALSE)</f>
        <v>0</v>
      </c>
      <c r="DG20" s="5"/>
      <c r="DH20" s="31">
        <f t="shared" si="8"/>
      </c>
      <c r="DI20" s="2">
        <f t="shared" si="9"/>
      </c>
      <c r="DJ20" s="32">
        <f>HLOOKUP(N$29,DQ$5:EN$24,17,FALSE)</f>
        <v>0</v>
      </c>
      <c r="DK20" s="5"/>
      <c r="DL20" s="31">
        <f t="shared" si="10"/>
      </c>
      <c r="DM20" s="2">
        <f t="shared" si="11"/>
      </c>
      <c r="DN20" s="32">
        <f>HLOOKUP(X$29,DQ$5:EN$24,17,FALSE)</f>
        <v>0</v>
      </c>
      <c r="DO20" s="5"/>
      <c r="DP20" s="6"/>
      <c r="DR20" s="3"/>
      <c r="DS20" s="9"/>
      <c r="DT20"/>
      <c r="DU20" s="3"/>
      <c r="DV20" s="14"/>
      <c r="DW20" s="14"/>
      <c r="DX20" s="14"/>
      <c r="DY20" s="8"/>
      <c r="DZ20" s="14"/>
      <c r="EA20" s="14"/>
      <c r="EB20" s="3"/>
      <c r="EC20" s="3"/>
      <c r="ED20"/>
      <c r="EE20" s="14"/>
      <c r="EF20" s="3"/>
      <c r="EG20" s="3"/>
      <c r="EH20" s="14"/>
      <c r="EI20" s="14"/>
      <c r="EJ20" s="3"/>
      <c r="EK20" s="14"/>
      <c r="EL20"/>
      <c r="EM20" s="3"/>
      <c r="EN20" s="14"/>
      <c r="EO20" s="9"/>
    </row>
    <row r="21" spans="2:145" ht="17.25" customHeight="1">
      <c r="B21" s="63"/>
      <c r="C21" s="152" t="s">
        <v>171</v>
      </c>
      <c r="D21" s="153"/>
      <c r="E21" s="153"/>
      <c r="F21" s="153"/>
      <c r="G21" s="130">
        <f>IF(D4&lt;&gt;"",VLOOKUP(D4,CK5:CL28,2,FALSE),0)</f>
        <v>50</v>
      </c>
      <c r="H21" s="125">
        <v>0</v>
      </c>
      <c r="I21" s="139" t="s">
        <v>228</v>
      </c>
      <c r="J21" s="189"/>
      <c r="K21" s="140"/>
      <c r="L21" s="69"/>
      <c r="M21" s="152" t="s">
        <v>171</v>
      </c>
      <c r="N21" s="153"/>
      <c r="O21" s="153"/>
      <c r="P21" s="153"/>
      <c r="Q21" s="130">
        <f>IF(N4&lt;&gt;"",VLOOKUP(N4,CK5:CL28,2,FALSE),0)</f>
        <v>50</v>
      </c>
      <c r="R21" s="125">
        <v>0</v>
      </c>
      <c r="S21" s="139" t="s">
        <v>228</v>
      </c>
      <c r="T21" s="189"/>
      <c r="U21" s="140"/>
      <c r="V21" s="69"/>
      <c r="W21" s="152" t="s">
        <v>171</v>
      </c>
      <c r="X21" s="153"/>
      <c r="Y21" s="153"/>
      <c r="Z21" s="153"/>
      <c r="AA21" s="130">
        <f>IF(X4&lt;&gt;"",VLOOKUP(X4,CK5:CL28,2,FALSE),0)</f>
        <v>50</v>
      </c>
      <c r="AB21" s="125">
        <v>0</v>
      </c>
      <c r="AC21" s="139" t="s">
        <v>228</v>
      </c>
      <c r="AD21" s="189"/>
      <c r="AE21" s="140"/>
      <c r="AF21" s="69"/>
      <c r="AG21" s="1"/>
      <c r="AH21" s="1"/>
      <c r="AI21" s="1"/>
      <c r="AJ21" s="1"/>
      <c r="AK21" s="1"/>
      <c r="AL21" s="1"/>
      <c r="AM21" s="1"/>
      <c r="AN21" s="7"/>
      <c r="AO21" s="1"/>
      <c r="AP21" s="1"/>
      <c r="AQ21" s="1"/>
      <c r="AR21" s="1"/>
      <c r="AS21" s="1"/>
      <c r="AT21" s="1"/>
      <c r="AU21" s="7"/>
      <c r="AV21" s="1"/>
      <c r="AW21" s="1"/>
      <c r="AX21" s="1"/>
      <c r="AY21" s="1"/>
      <c r="AZ21" s="1"/>
      <c r="BA21" s="1"/>
      <c r="BB21" s="7"/>
      <c r="BC21" s="1"/>
      <c r="BD21" s="1"/>
      <c r="BE21" s="1"/>
      <c r="BF21" s="1"/>
      <c r="BG21" s="1"/>
      <c r="BH21" s="1"/>
      <c r="BI21" s="7"/>
      <c r="BJ21" s="1"/>
      <c r="BK21" s="1"/>
      <c r="BL21" s="1"/>
      <c r="BM21" s="1"/>
      <c r="BN21" s="1"/>
      <c r="BO21" s="1"/>
      <c r="BP21" s="7"/>
      <c r="BQ21" s="1"/>
      <c r="BR21" s="1"/>
      <c r="BS21" s="1"/>
      <c r="BT21" s="1"/>
      <c r="BU21" s="1"/>
      <c r="BV21" s="1"/>
      <c r="BW21" s="7"/>
      <c r="BX21" s="79">
        <v>18</v>
      </c>
      <c r="BY21" s="3" t="s">
        <v>182</v>
      </c>
      <c r="BZ21" s="4">
        <v>5</v>
      </c>
      <c r="CA21" s="4">
        <v>5</v>
      </c>
      <c r="CB21" s="4">
        <v>2</v>
      </c>
      <c r="CC21" s="4">
        <v>9</v>
      </c>
      <c r="CD21" s="20" t="s">
        <v>112</v>
      </c>
      <c r="CE21" s="5">
        <v>140</v>
      </c>
      <c r="CF21" s="5" t="s">
        <v>58</v>
      </c>
      <c r="CG21" s="5" t="s">
        <v>0</v>
      </c>
      <c r="CH21" s="5">
        <v>1</v>
      </c>
      <c r="CI21" s="144"/>
      <c r="CJ21" s="6">
        <v>17</v>
      </c>
      <c r="CK21" s="29" t="s">
        <v>26</v>
      </c>
      <c r="CL21" s="5">
        <v>70</v>
      </c>
      <c r="CM21" s="29" t="s">
        <v>26</v>
      </c>
      <c r="CN21" s="5">
        <v>1</v>
      </c>
      <c r="CO21" s="29" t="s">
        <v>26</v>
      </c>
      <c r="CP21" s="5">
        <v>1</v>
      </c>
      <c r="CQ21" s="5"/>
      <c r="CR21" s="31">
        <f t="shared" si="0"/>
      </c>
      <c r="CS21" s="2">
        <f t="shared" si="1"/>
      </c>
      <c r="CT21" s="32">
        <f>HLOOKUP(D$4,DQ$5:EN$24,18,FALSE)</f>
        <v>0</v>
      </c>
      <c r="CU21" s="5"/>
      <c r="CV21" s="31">
        <f t="shared" si="2"/>
      </c>
      <c r="CW21" s="2">
        <f t="shared" si="3"/>
      </c>
      <c r="CX21" s="32">
        <f>HLOOKUP(N$4,DQ$5:EN$24,18,FALSE)</f>
        <v>0</v>
      </c>
      <c r="CY21" s="5"/>
      <c r="CZ21" s="31">
        <f t="shared" si="4"/>
      </c>
      <c r="DA21" s="2">
        <f t="shared" si="5"/>
      </c>
      <c r="DB21" s="32">
        <f>HLOOKUP(X$4,DQ$5:EN$24,18,FALSE)</f>
        <v>0</v>
      </c>
      <c r="DC21" s="5"/>
      <c r="DD21" s="31">
        <f t="shared" si="6"/>
      </c>
      <c r="DE21" s="2">
        <f t="shared" si="7"/>
      </c>
      <c r="DF21" s="32">
        <f>HLOOKUP(D$29,DQ$5:EN$24,18,FALSE)</f>
        <v>0</v>
      </c>
      <c r="DG21" s="5"/>
      <c r="DH21" s="31">
        <f t="shared" si="8"/>
      </c>
      <c r="DI21" s="2">
        <f t="shared" si="9"/>
      </c>
      <c r="DJ21" s="32">
        <f>HLOOKUP(N$29,DQ$5:EN$24,18,FALSE)</f>
        <v>0</v>
      </c>
      <c r="DK21" s="5"/>
      <c r="DL21" s="31">
        <f t="shared" si="10"/>
      </c>
      <c r="DM21" s="2">
        <f t="shared" si="11"/>
      </c>
      <c r="DN21" s="32">
        <f>HLOOKUP(X$29,DQ$5:EN$24,18,FALSE)</f>
        <v>0</v>
      </c>
      <c r="DO21" s="5"/>
      <c r="DP21" s="6"/>
      <c r="DQ21" s="14"/>
      <c r="DR21" s="8"/>
      <c r="DS21" s="9"/>
      <c r="DT21"/>
      <c r="DU21" s="8"/>
      <c r="DV21" s="14"/>
      <c r="DW21" s="14"/>
      <c r="DX21" s="8"/>
      <c r="DY21" s="8"/>
      <c r="DZ21" s="8"/>
      <c r="EA21" s="14"/>
      <c r="EB21" s="3"/>
      <c r="EC21" s="3"/>
      <c r="ED21" s="9"/>
      <c r="EE21" s="9"/>
      <c r="EF21" s="9"/>
      <c r="EG21" s="3"/>
      <c r="EH21" s="14"/>
      <c r="EI21" s="14"/>
      <c r="EJ21" s="3"/>
      <c r="EK21" s="8"/>
      <c r="EL21"/>
      <c r="EM21" s="30"/>
      <c r="EN21" s="14"/>
      <c r="EO21" s="9"/>
    </row>
    <row r="22" spans="2:145" ht="17.25" customHeight="1">
      <c r="B22" s="63"/>
      <c r="C22" s="141" t="s">
        <v>170</v>
      </c>
      <c r="D22" s="142"/>
      <c r="E22" s="142"/>
      <c r="F22" s="142"/>
      <c r="G22" s="131">
        <v>10</v>
      </c>
      <c r="H22" s="126">
        <v>0</v>
      </c>
      <c r="I22" s="193"/>
      <c r="J22" s="194"/>
      <c r="K22" s="195"/>
      <c r="L22" s="69"/>
      <c r="M22" s="141" t="s">
        <v>170</v>
      </c>
      <c r="N22" s="142"/>
      <c r="O22" s="142"/>
      <c r="P22" s="142"/>
      <c r="Q22" s="131">
        <v>10</v>
      </c>
      <c r="R22" s="126">
        <v>0</v>
      </c>
      <c r="S22" s="134"/>
      <c r="T22" s="190"/>
      <c r="U22" s="135"/>
      <c r="V22" s="69"/>
      <c r="W22" s="141" t="s">
        <v>170</v>
      </c>
      <c r="X22" s="142"/>
      <c r="Y22" s="142"/>
      <c r="Z22" s="142"/>
      <c r="AA22" s="131">
        <v>10</v>
      </c>
      <c r="AB22" s="126">
        <v>0</v>
      </c>
      <c r="AC22" s="134"/>
      <c r="AD22" s="190"/>
      <c r="AE22" s="135"/>
      <c r="AF22" s="69"/>
      <c r="AG22" s="13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79">
        <v>19</v>
      </c>
      <c r="BY22" s="50" t="s">
        <v>219</v>
      </c>
      <c r="BZ22" s="51">
        <v>5</v>
      </c>
      <c r="CA22" s="51">
        <v>5</v>
      </c>
      <c r="CB22" s="51">
        <v>2</v>
      </c>
      <c r="CC22" s="51">
        <v>8</v>
      </c>
      <c r="CD22" s="52" t="s">
        <v>49</v>
      </c>
      <c r="CE22" s="53">
        <v>150</v>
      </c>
      <c r="CF22" s="53" t="s">
        <v>58</v>
      </c>
      <c r="CG22" s="53" t="s">
        <v>0</v>
      </c>
      <c r="CH22" s="53">
        <v>1</v>
      </c>
      <c r="CI22" s="145"/>
      <c r="CJ22" s="6">
        <v>18</v>
      </c>
      <c r="CK22" s="29" t="s">
        <v>149</v>
      </c>
      <c r="CL22" s="5">
        <v>60</v>
      </c>
      <c r="CM22" s="29" t="s">
        <v>149</v>
      </c>
      <c r="CN22" s="5">
        <v>1</v>
      </c>
      <c r="CO22" s="29" t="s">
        <v>149</v>
      </c>
      <c r="CP22" s="5">
        <v>0</v>
      </c>
      <c r="CQ22" s="5"/>
      <c r="CR22" s="31">
        <f>IF(CS22="","",CR21+1)</f>
      </c>
      <c r="CS22" s="2">
        <f t="shared" si="1"/>
      </c>
      <c r="CT22" s="32">
        <f>HLOOKUP(D$4,DQ$5:EN$24,19,FALSE)</f>
        <v>0</v>
      </c>
      <c r="CU22" s="5"/>
      <c r="CV22" s="31">
        <f>IF(CW22="","",CV21+1)</f>
      </c>
      <c r="CW22" s="2">
        <f t="shared" si="3"/>
      </c>
      <c r="CX22" s="32">
        <f>HLOOKUP(N$4,DQ$5:EN$24,19,FALSE)</f>
        <v>0</v>
      </c>
      <c r="CY22" s="5"/>
      <c r="CZ22" s="31">
        <f>IF(DA22="","",CZ21+1)</f>
      </c>
      <c r="DA22" s="2">
        <f t="shared" si="5"/>
      </c>
      <c r="DB22" s="32">
        <f>HLOOKUP(X$4,DQ$5:EN$24,19,FALSE)</f>
        <v>0</v>
      </c>
      <c r="DC22" s="5"/>
      <c r="DD22" s="31">
        <f>IF(DE22="","",DD21+1)</f>
      </c>
      <c r="DE22" s="2">
        <f t="shared" si="7"/>
      </c>
      <c r="DF22" s="32">
        <f>HLOOKUP(D$29,DQ$5:EN$24,19,FALSE)</f>
        <v>0</v>
      </c>
      <c r="DG22" s="5"/>
      <c r="DH22" s="31">
        <f>IF(DI22="","",DH21+1)</f>
      </c>
      <c r="DI22" s="2">
        <f t="shared" si="9"/>
      </c>
      <c r="DJ22" s="32">
        <f>HLOOKUP(N$29,DQ$5:EN$24,19,FALSE)</f>
        <v>0</v>
      </c>
      <c r="DK22" s="5"/>
      <c r="DL22" s="31">
        <f>IF(DM22="","",DL21+1)</f>
      </c>
      <c r="DM22" s="2">
        <f t="shared" si="11"/>
      </c>
      <c r="DN22" s="32">
        <f>HLOOKUP(X$29,DQ$5:EN$24,19,FALSE)</f>
        <v>0</v>
      </c>
      <c r="DO22" s="5"/>
      <c r="DP22" s="6"/>
      <c r="DR22" s="8"/>
      <c r="DS22" s="9"/>
      <c r="DT22" s="9"/>
      <c r="DU22" s="8"/>
      <c r="DV22" s="9"/>
      <c r="DW22" s="14"/>
      <c r="DX22" s="8"/>
      <c r="DY22" s="8"/>
      <c r="DZ22" s="8"/>
      <c r="EA22" s="14"/>
      <c r="EB22" s="8"/>
      <c r="EC22" s="9"/>
      <c r="ED22" s="9"/>
      <c r="EE22" s="9"/>
      <c r="EF22" s="9"/>
      <c r="EG22" s="9"/>
      <c r="EH22" s="14"/>
      <c r="EI22" s="9"/>
      <c r="EJ22" s="9"/>
      <c r="EK22" s="8"/>
      <c r="EL22" s="8"/>
      <c r="EM22" s="9"/>
      <c r="EN22" s="14"/>
      <c r="EO22" s="9"/>
    </row>
    <row r="23" spans="2:145" ht="17.25" customHeight="1">
      <c r="B23" s="63"/>
      <c r="C23" s="141" t="s">
        <v>176</v>
      </c>
      <c r="D23" s="142"/>
      <c r="E23" s="142"/>
      <c r="F23" s="142"/>
      <c r="G23" s="131">
        <v>10</v>
      </c>
      <c r="H23" s="126">
        <v>0</v>
      </c>
      <c r="I23" s="196"/>
      <c r="J23" s="197"/>
      <c r="K23" s="198"/>
      <c r="L23" s="69"/>
      <c r="M23" s="141" t="s">
        <v>176</v>
      </c>
      <c r="N23" s="142"/>
      <c r="O23" s="142"/>
      <c r="P23" s="142"/>
      <c r="Q23" s="131">
        <v>10</v>
      </c>
      <c r="R23" s="126">
        <v>0</v>
      </c>
      <c r="S23" s="158"/>
      <c r="T23" s="191"/>
      <c r="U23" s="159"/>
      <c r="V23" s="69"/>
      <c r="W23" s="141" t="s">
        <v>176</v>
      </c>
      <c r="X23" s="142"/>
      <c r="Y23" s="142"/>
      <c r="Z23" s="142"/>
      <c r="AA23" s="131">
        <v>10</v>
      </c>
      <c r="AB23" s="126">
        <v>0</v>
      </c>
      <c r="AC23" s="158"/>
      <c r="AD23" s="191"/>
      <c r="AE23" s="159"/>
      <c r="AF23" s="69"/>
      <c r="AG23" s="13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79">
        <v>20</v>
      </c>
      <c r="BY23" s="46" t="s">
        <v>70</v>
      </c>
      <c r="BZ23" s="47">
        <v>6</v>
      </c>
      <c r="CA23" s="47">
        <v>3</v>
      </c>
      <c r="CB23" s="47">
        <v>4</v>
      </c>
      <c r="CC23" s="47">
        <v>8</v>
      </c>
      <c r="CD23" s="48"/>
      <c r="CE23" s="49">
        <v>70</v>
      </c>
      <c r="CF23" s="49" t="s">
        <v>35</v>
      </c>
      <c r="CG23" s="49" t="s">
        <v>38</v>
      </c>
      <c r="CH23" s="49">
        <v>16</v>
      </c>
      <c r="CI23" s="146" t="s">
        <v>59</v>
      </c>
      <c r="CJ23" s="6">
        <v>19</v>
      </c>
      <c r="CK23" s="28" t="s">
        <v>18</v>
      </c>
      <c r="CL23" s="5">
        <v>60</v>
      </c>
      <c r="CM23" s="28" t="s">
        <v>18</v>
      </c>
      <c r="CN23" s="5">
        <v>1</v>
      </c>
      <c r="CO23" s="28" t="s">
        <v>18</v>
      </c>
      <c r="CP23" s="5">
        <v>0</v>
      </c>
      <c r="CQ23" s="5"/>
      <c r="CR23" s="31">
        <f t="shared" si="0"/>
      </c>
      <c r="CS23" s="2">
        <f t="shared" si="1"/>
      </c>
      <c r="CT23" s="32">
        <f>HLOOKUP(D$4,DQ$5:EN$24,20,FALSE)</f>
        <v>0</v>
      </c>
      <c r="CU23" s="5"/>
      <c r="CV23" s="31">
        <f>IF(CW23="","",CV22+1)</f>
      </c>
      <c r="CW23" s="2">
        <f t="shared" si="3"/>
      </c>
      <c r="CX23" s="32">
        <f>HLOOKUP(N$4,DQ$5:EN$24,20,FALSE)</f>
        <v>0</v>
      </c>
      <c r="CY23" s="5"/>
      <c r="CZ23" s="31">
        <f>IF(DA23="","",CZ22+1)</f>
      </c>
      <c r="DA23" s="2">
        <f t="shared" si="5"/>
      </c>
      <c r="DB23" s="32">
        <f>HLOOKUP(X$4,DQ$5:EN$24,20,FALSE)</f>
        <v>0</v>
      </c>
      <c r="DC23" s="5"/>
      <c r="DD23" s="31">
        <f>IF(DE23="","",DD22+1)</f>
      </c>
      <c r="DE23" s="2">
        <f t="shared" si="7"/>
      </c>
      <c r="DF23" s="32">
        <f>HLOOKUP(D$29,DQ$5:EN$24,20,FALSE)</f>
        <v>0</v>
      </c>
      <c r="DG23" s="5"/>
      <c r="DH23" s="31">
        <f>IF(DI23="","",DH22+1)</f>
      </c>
      <c r="DI23" s="2">
        <f t="shared" si="9"/>
      </c>
      <c r="DJ23" s="32">
        <f>HLOOKUP(N$29,DQ$5:EN$24,20,FALSE)</f>
        <v>0</v>
      </c>
      <c r="DK23" s="5"/>
      <c r="DL23" s="31">
        <f>IF(DM23="","",DL22+1)</f>
      </c>
      <c r="DM23" s="2">
        <f t="shared" si="11"/>
      </c>
      <c r="DN23" s="32">
        <f>HLOOKUP(X$29,DQ$5:EN$24,20,FALSE)</f>
        <v>0</v>
      </c>
      <c r="DO23" s="5"/>
      <c r="DP23" s="6"/>
      <c r="DR23" s="8"/>
      <c r="DS23" s="9"/>
      <c r="DT23" s="9"/>
      <c r="DU23" s="8"/>
      <c r="DV23" s="9"/>
      <c r="DW23" s="14"/>
      <c r="DX23" s="8"/>
      <c r="DY23" s="8"/>
      <c r="DZ23" s="8"/>
      <c r="EA23" s="14"/>
      <c r="EB23" s="8"/>
      <c r="EC23" s="9"/>
      <c r="ED23" s="9"/>
      <c r="EE23" s="9"/>
      <c r="EF23" s="9"/>
      <c r="EG23" s="9"/>
      <c r="EH23" s="9"/>
      <c r="EI23" s="9"/>
      <c r="EJ23" s="9"/>
      <c r="EK23" s="8"/>
      <c r="EL23" s="8"/>
      <c r="EM23" s="9"/>
      <c r="EN23" s="8"/>
      <c r="EO23" s="9"/>
    </row>
    <row r="24" spans="2:145" ht="17.25" customHeight="1">
      <c r="B24" s="63"/>
      <c r="C24" s="141" t="s">
        <v>32</v>
      </c>
      <c r="D24" s="142"/>
      <c r="E24" s="142"/>
      <c r="F24" s="142"/>
      <c r="G24" s="131">
        <v>10</v>
      </c>
      <c r="H24" s="126">
        <v>0</v>
      </c>
      <c r="I24" s="199"/>
      <c r="J24" s="200"/>
      <c r="K24" s="201"/>
      <c r="L24" s="69"/>
      <c r="M24" s="141" t="s">
        <v>32</v>
      </c>
      <c r="N24" s="142"/>
      <c r="O24" s="142"/>
      <c r="P24" s="142"/>
      <c r="Q24" s="131">
        <v>10</v>
      </c>
      <c r="R24" s="126">
        <v>0</v>
      </c>
      <c r="S24" s="134"/>
      <c r="T24" s="190"/>
      <c r="U24" s="135"/>
      <c r="V24" s="69"/>
      <c r="W24" s="141" t="s">
        <v>32</v>
      </c>
      <c r="X24" s="142"/>
      <c r="Y24" s="142"/>
      <c r="Z24" s="142"/>
      <c r="AA24" s="131">
        <v>10</v>
      </c>
      <c r="AB24" s="126">
        <v>0</v>
      </c>
      <c r="AC24" s="134"/>
      <c r="AD24" s="190"/>
      <c r="AE24" s="135"/>
      <c r="AF24" s="70"/>
      <c r="AG24" s="13"/>
      <c r="AH24" s="1"/>
      <c r="AI24" s="16">
        <v>1</v>
      </c>
      <c r="AJ24" s="1"/>
      <c r="AK24" s="1"/>
      <c r="AL24" s="1"/>
      <c r="AM24" s="1"/>
      <c r="AN24" s="1"/>
      <c r="AO24" s="1"/>
      <c r="AP24" s="16">
        <v>1</v>
      </c>
      <c r="AQ24" s="1"/>
      <c r="AR24" s="1"/>
      <c r="AS24" s="1"/>
      <c r="AT24" s="1"/>
      <c r="AU24" s="1"/>
      <c r="AV24" s="1"/>
      <c r="AW24" s="16">
        <v>1</v>
      </c>
      <c r="AX24" s="1"/>
      <c r="AY24" s="1"/>
      <c r="AZ24" s="1"/>
      <c r="BA24" s="1"/>
      <c r="BB24" s="1"/>
      <c r="BC24" s="1"/>
      <c r="BD24" s="16">
        <v>1</v>
      </c>
      <c r="BE24" s="1"/>
      <c r="BF24" s="1"/>
      <c r="BG24" s="1"/>
      <c r="BH24" s="1"/>
      <c r="BI24" s="1"/>
      <c r="BJ24" s="1"/>
      <c r="BK24" s="16">
        <v>1</v>
      </c>
      <c r="BL24" s="1"/>
      <c r="BM24" s="1"/>
      <c r="BN24" s="1"/>
      <c r="BO24" s="1"/>
      <c r="BP24" s="1"/>
      <c r="BQ24" s="1"/>
      <c r="BR24" s="16">
        <v>1</v>
      </c>
      <c r="BS24" s="1"/>
      <c r="BT24" s="1"/>
      <c r="BU24" s="1"/>
      <c r="BV24" s="1"/>
      <c r="BW24" s="1"/>
      <c r="BX24" s="79">
        <v>21</v>
      </c>
      <c r="BY24" s="3" t="s">
        <v>71</v>
      </c>
      <c r="BZ24" s="4">
        <v>7</v>
      </c>
      <c r="CA24" s="4">
        <v>3</v>
      </c>
      <c r="CB24" s="4">
        <v>4</v>
      </c>
      <c r="CC24" s="4">
        <v>7</v>
      </c>
      <c r="CD24" s="20" t="s">
        <v>61</v>
      </c>
      <c r="CE24" s="5">
        <v>80</v>
      </c>
      <c r="CF24" s="5" t="s">
        <v>11</v>
      </c>
      <c r="CG24" s="5" t="s">
        <v>58</v>
      </c>
      <c r="CH24" s="5">
        <v>2</v>
      </c>
      <c r="CI24" s="147"/>
      <c r="CJ24" s="6">
        <v>20</v>
      </c>
      <c r="CK24" s="29" t="s">
        <v>188</v>
      </c>
      <c r="CL24" s="5">
        <v>50</v>
      </c>
      <c r="CM24" s="29" t="s">
        <v>188</v>
      </c>
      <c r="CN24" s="5">
        <v>1</v>
      </c>
      <c r="CO24" s="29" t="s">
        <v>188</v>
      </c>
      <c r="CP24" s="5">
        <v>0</v>
      </c>
      <c r="CQ24" s="5"/>
      <c r="CR24" s="6"/>
      <c r="CS24" s="5"/>
      <c r="CT24" s="32"/>
      <c r="CU24" s="5"/>
      <c r="CV24" s="6"/>
      <c r="CW24" s="5"/>
      <c r="CX24" s="32"/>
      <c r="CY24" s="5"/>
      <c r="CZ24" s="6"/>
      <c r="DA24" s="5"/>
      <c r="DB24" s="32"/>
      <c r="DC24" s="5"/>
      <c r="DD24" s="6"/>
      <c r="DE24" s="5"/>
      <c r="DF24" s="32"/>
      <c r="DG24" s="5"/>
      <c r="DH24" s="6"/>
      <c r="DI24" s="5"/>
      <c r="DJ24" s="32"/>
      <c r="DK24" s="5"/>
      <c r="DL24" s="6"/>
      <c r="DM24" s="5"/>
      <c r="DN24" s="32"/>
      <c r="DO24" s="5"/>
      <c r="DP24" s="6"/>
      <c r="DQ24" s="8"/>
      <c r="DR24" s="8"/>
      <c r="DS24" s="9"/>
      <c r="DT24" s="9"/>
      <c r="DU24" s="8"/>
      <c r="DV24" s="9"/>
      <c r="DW24" s="8"/>
      <c r="DX24" s="8"/>
      <c r="DY24" s="8"/>
      <c r="DZ24" s="8"/>
      <c r="EA24" s="9"/>
      <c r="EB24" s="8"/>
      <c r="EC24" s="9"/>
      <c r="ED24" s="9"/>
      <c r="EE24" s="9"/>
      <c r="EF24" s="9"/>
      <c r="EG24" s="9"/>
      <c r="EH24" s="9"/>
      <c r="EI24" s="9"/>
      <c r="EJ24" s="9"/>
      <c r="EK24" s="8"/>
      <c r="EL24" s="8"/>
      <c r="EM24" s="9"/>
      <c r="EN24" s="8"/>
      <c r="EO24" s="9"/>
    </row>
    <row r="25" spans="2:145" ht="17.25" customHeight="1">
      <c r="B25" s="63"/>
      <c r="C25" s="141">
        <f>IF(IF(D4&lt;&gt;"",VLOOKUP(D4,CO5:CP28,2,FALSE),0)=1,"BRIBES","")</f>
      </c>
      <c r="D25" s="142"/>
      <c r="E25" s="142"/>
      <c r="F25" s="142"/>
      <c r="G25" s="132">
        <f>IF(IF(D4&lt;&gt;"",VLOOKUP(D4,CO5:CP28,2,FALSE),0)=1,(IF(D4="Goblin",50,100)),0)</f>
        <v>0</v>
      </c>
      <c r="H25" s="127">
        <v>0</v>
      </c>
      <c r="I25" s="134"/>
      <c r="J25" s="190"/>
      <c r="K25" s="135"/>
      <c r="L25" s="69"/>
      <c r="M25" s="141">
        <f>IF(IF(N4&lt;&gt;"",VLOOKUP(N4,CO5:CP28,2,FALSE),0)=1,"BRIBES","")</f>
      </c>
      <c r="N25" s="142"/>
      <c r="O25" s="142"/>
      <c r="P25" s="142"/>
      <c r="Q25" s="132">
        <f>IF(IF(N4&lt;&gt;"",VLOOKUP(N4,CO5:CP28,2,FALSE),0)=1,(IF(N4="Goblin",50,100)),0)</f>
        <v>0</v>
      </c>
      <c r="R25" s="127">
        <v>0</v>
      </c>
      <c r="S25" s="134"/>
      <c r="T25" s="190"/>
      <c r="U25" s="135"/>
      <c r="V25" s="69"/>
      <c r="W25" s="141">
        <f>IF(IF(X4&lt;&gt;"",VLOOKUP(X4,CO5:CP28,2,FALSE),0)=1,"BRIBES","")</f>
      </c>
      <c r="X25" s="142"/>
      <c r="Y25" s="142"/>
      <c r="Z25" s="142"/>
      <c r="AA25" s="132">
        <f>IF(IF(X4&lt;&gt;"",VLOOKUP(X4,CO5:CP28,2,FALSE),0)=1,(IF(X4="Goblin",50,100)),0)</f>
        <v>0</v>
      </c>
      <c r="AB25" s="127">
        <v>0</v>
      </c>
      <c r="AC25" s="134"/>
      <c r="AD25" s="190"/>
      <c r="AE25" s="135"/>
      <c r="AF25" s="70"/>
      <c r="AG25" s="13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79">
        <v>22</v>
      </c>
      <c r="BY25" s="3" t="s">
        <v>62</v>
      </c>
      <c r="BZ25" s="4">
        <v>6</v>
      </c>
      <c r="CA25" s="4">
        <v>3</v>
      </c>
      <c r="CB25" s="4">
        <v>4</v>
      </c>
      <c r="CC25" s="4">
        <v>7</v>
      </c>
      <c r="CD25" s="20" t="s">
        <v>63</v>
      </c>
      <c r="CE25" s="5">
        <v>90</v>
      </c>
      <c r="CF25" s="5" t="s">
        <v>35</v>
      </c>
      <c r="CG25" s="5" t="s">
        <v>38</v>
      </c>
      <c r="CH25" s="5">
        <v>2</v>
      </c>
      <c r="CI25" s="147"/>
      <c r="CJ25" s="6">
        <v>21</v>
      </c>
      <c r="CK25" s="29" t="s">
        <v>162</v>
      </c>
      <c r="CL25" s="5">
        <v>70</v>
      </c>
      <c r="CM25" s="29" t="s">
        <v>162</v>
      </c>
      <c r="CN25" s="5">
        <v>0</v>
      </c>
      <c r="CO25" s="29" t="s">
        <v>162</v>
      </c>
      <c r="CP25" s="5">
        <v>0</v>
      </c>
      <c r="CQ25" s="5"/>
      <c r="CR25" s="6"/>
      <c r="CS25" s="5"/>
      <c r="CT25" s="32"/>
      <c r="CU25" s="5"/>
      <c r="CV25" s="6"/>
      <c r="CW25" s="5"/>
      <c r="CX25" s="32"/>
      <c r="CY25" s="5"/>
      <c r="CZ25" s="6"/>
      <c r="DA25" s="5"/>
      <c r="DB25" s="32"/>
      <c r="DC25" s="5"/>
      <c r="DD25" s="6"/>
      <c r="DE25" s="5"/>
      <c r="DF25" s="32"/>
      <c r="DG25" s="5"/>
      <c r="DH25" s="6"/>
      <c r="DI25" s="5"/>
      <c r="DJ25" s="32"/>
      <c r="DK25" s="5"/>
      <c r="DL25" s="6"/>
      <c r="DM25" s="5"/>
      <c r="DN25" s="32"/>
      <c r="DO25" s="5"/>
      <c r="DP25" s="6"/>
      <c r="DQ25" s="8"/>
      <c r="DR25" s="8"/>
      <c r="DS25" s="9"/>
      <c r="DT25" s="9"/>
      <c r="DU25" s="8"/>
      <c r="DV25" s="9"/>
      <c r="DW25" s="8"/>
      <c r="DX25" s="8"/>
      <c r="DY25" s="8"/>
      <c r="DZ25" s="8"/>
      <c r="EA25" s="9"/>
      <c r="EB25" s="8"/>
      <c r="EC25" s="9"/>
      <c r="ED25" s="9"/>
      <c r="EE25" s="9"/>
      <c r="EF25" s="9"/>
      <c r="EG25" s="9"/>
      <c r="EH25" s="9"/>
      <c r="EI25" s="9"/>
      <c r="EJ25" s="9"/>
      <c r="EK25" s="8"/>
      <c r="EL25" s="8"/>
      <c r="EM25" s="9"/>
      <c r="EN25" s="8"/>
      <c r="EO25" s="9"/>
    </row>
    <row r="26" spans="2:145" ht="17.25" customHeight="1">
      <c r="B26" s="63"/>
      <c r="C26" s="141">
        <f>IF(IF(D4&lt;&gt;"",VLOOKUP(D4,CO5:CP28,2,FALSE),0)=1,"MASTER CHEF","")</f>
      </c>
      <c r="D26" s="142"/>
      <c r="E26" s="142"/>
      <c r="F26" s="142"/>
      <c r="G26" s="132">
        <f>IF(IF(D4&lt;&gt;"",VLOOKUP(D4,CO5:CP28,2,FALSE),0)=1,(IF(D4="Halfling",100,300)),0)</f>
        <v>0</v>
      </c>
      <c r="H26" s="127">
        <v>0</v>
      </c>
      <c r="I26" s="158" t="s">
        <v>229</v>
      </c>
      <c r="J26" s="191"/>
      <c r="K26" s="159"/>
      <c r="L26" s="69"/>
      <c r="M26" s="141">
        <f>IF(IF(N4&lt;&gt;"",VLOOKUP(N4,CO5:CP28,2,FALSE),0)=1,"MASTER CHEF","")</f>
      </c>
      <c r="N26" s="142"/>
      <c r="O26" s="142"/>
      <c r="P26" s="142"/>
      <c r="Q26" s="132">
        <f>IF(IF(N4&lt;&gt;"",VLOOKUP(N4,CO5:CP28,2,FALSE),0)=1,(IF(N4="Halfling",100,300)),0)</f>
        <v>0</v>
      </c>
      <c r="R26" s="127">
        <v>0</v>
      </c>
      <c r="S26" s="158" t="s">
        <v>229</v>
      </c>
      <c r="T26" s="191"/>
      <c r="U26" s="159"/>
      <c r="V26" s="69"/>
      <c r="W26" s="141">
        <f>IF(IF(X4&lt;&gt;"",VLOOKUP(X4,CO5:CP28,2,FALSE),0)=1,"MASTER CHEF","")</f>
      </c>
      <c r="X26" s="142"/>
      <c r="Y26" s="142"/>
      <c r="Z26" s="142"/>
      <c r="AA26" s="132">
        <f>IF(IF(X4&lt;&gt;"",VLOOKUP(X4,CO5:CP28,2,FALSE),0)=1,(IF(X4="Halfling",100,300)),0)</f>
        <v>0</v>
      </c>
      <c r="AB26" s="127">
        <v>0</v>
      </c>
      <c r="AC26" s="158" t="s">
        <v>229</v>
      </c>
      <c r="AD26" s="191"/>
      <c r="AE26" s="159"/>
      <c r="AF26" s="70"/>
      <c r="AG26" s="13"/>
      <c r="AH26" s="1"/>
      <c r="AI26" s="37"/>
      <c r="AJ26" s="1"/>
      <c r="AK26" s="1"/>
      <c r="AL26" s="1"/>
      <c r="AM26" s="1"/>
      <c r="AN26" s="1"/>
      <c r="AO26" s="1"/>
      <c r="AP26" s="37"/>
      <c r="AQ26" s="1"/>
      <c r="AR26" s="1"/>
      <c r="AS26" s="1"/>
      <c r="AT26" s="1"/>
      <c r="AU26" s="1"/>
      <c r="AV26" s="1"/>
      <c r="AW26" s="37"/>
      <c r="AX26" s="1"/>
      <c r="AY26" s="1"/>
      <c r="AZ26" s="1"/>
      <c r="BA26" s="1"/>
      <c r="BB26" s="1"/>
      <c r="BC26" s="1"/>
      <c r="BD26" s="37"/>
      <c r="BE26" s="1"/>
      <c r="BF26" s="1"/>
      <c r="BG26" s="1"/>
      <c r="BH26" s="1"/>
      <c r="BI26" s="1"/>
      <c r="BJ26" s="1"/>
      <c r="BK26" s="37"/>
      <c r="BL26" s="1"/>
      <c r="BM26" s="1"/>
      <c r="BN26" s="1"/>
      <c r="BO26" s="1"/>
      <c r="BP26" s="1"/>
      <c r="BQ26" s="1"/>
      <c r="BR26" s="37"/>
      <c r="BS26" s="1"/>
      <c r="BT26" s="1"/>
      <c r="BU26" s="1"/>
      <c r="BV26" s="1"/>
      <c r="BW26" s="1"/>
      <c r="BX26" s="79">
        <v>23</v>
      </c>
      <c r="BY26" s="3" t="s">
        <v>72</v>
      </c>
      <c r="BZ26" s="4">
        <v>7</v>
      </c>
      <c r="CA26" s="4">
        <v>3</v>
      </c>
      <c r="CB26" s="4">
        <v>4</v>
      </c>
      <c r="CC26" s="4">
        <v>8</v>
      </c>
      <c r="CD26" s="20" t="s">
        <v>60</v>
      </c>
      <c r="CE26" s="5">
        <v>100</v>
      </c>
      <c r="CF26" s="5" t="s">
        <v>35</v>
      </c>
      <c r="CG26" s="5" t="s">
        <v>38</v>
      </c>
      <c r="CH26" s="5">
        <v>4</v>
      </c>
      <c r="CI26" s="147"/>
      <c r="CJ26" s="6">
        <v>22</v>
      </c>
      <c r="CK26" s="29" t="s">
        <v>204</v>
      </c>
      <c r="CL26" s="5">
        <v>70</v>
      </c>
      <c r="CM26" s="29" t="s">
        <v>204</v>
      </c>
      <c r="CN26" s="5">
        <v>1</v>
      </c>
      <c r="CO26" s="29" t="s">
        <v>204</v>
      </c>
      <c r="CP26" s="5">
        <v>1</v>
      </c>
      <c r="CQ26" s="5"/>
      <c r="CR26" s="6"/>
      <c r="CS26" s="5"/>
      <c r="CT26" s="32"/>
      <c r="CU26" s="5"/>
      <c r="CV26" s="6"/>
      <c r="CW26" s="5"/>
      <c r="CX26" s="32"/>
      <c r="CY26" s="5"/>
      <c r="CZ26" s="6"/>
      <c r="DA26" s="5"/>
      <c r="DB26" s="32"/>
      <c r="DC26" s="5"/>
      <c r="DD26" s="6"/>
      <c r="DE26" s="5"/>
      <c r="DF26" s="32"/>
      <c r="DG26" s="5"/>
      <c r="DH26" s="6"/>
      <c r="DI26" s="5"/>
      <c r="DJ26" s="32"/>
      <c r="DK26" s="5"/>
      <c r="DL26" s="6"/>
      <c r="DM26" s="5"/>
      <c r="DN26" s="32"/>
      <c r="DO26" s="5"/>
      <c r="DP26" s="6"/>
      <c r="DQ26" s="8"/>
      <c r="DR26" s="8"/>
      <c r="DS26" s="9"/>
      <c r="DT26" s="9"/>
      <c r="DU26" s="8"/>
      <c r="DV26" s="9"/>
      <c r="DW26" s="8"/>
      <c r="DX26" s="8"/>
      <c r="DY26" s="8"/>
      <c r="DZ26" s="8"/>
      <c r="EA26" s="9"/>
      <c r="EB26" s="8"/>
      <c r="EC26" s="9"/>
      <c r="ED26" s="9"/>
      <c r="EE26" s="9"/>
      <c r="EF26" s="9"/>
      <c r="EG26" s="9"/>
      <c r="EH26" s="9"/>
      <c r="EI26" s="9"/>
      <c r="EJ26" s="9"/>
      <c r="EK26" s="8"/>
      <c r="EL26" s="8"/>
      <c r="EM26" s="9"/>
      <c r="EN26" s="8"/>
      <c r="EO26" s="9"/>
    </row>
    <row r="27" spans="2:145" ht="17.25" customHeight="1" thickBot="1">
      <c r="B27" s="90"/>
      <c r="C27" s="154" t="str">
        <f>IF(IF(D4&lt;&gt;"",VLOOKUP(D4,CM5:CN28,2,FALSE),0)=1,"APOTECARY","")</f>
        <v>APOTECARY</v>
      </c>
      <c r="D27" s="155"/>
      <c r="E27" s="155"/>
      <c r="F27" s="155"/>
      <c r="G27" s="133">
        <f>IF(IF(D4&lt;&gt;"",VLOOKUP(D4,CM5:CN28,2,FALSE),0)=1,50,0)</f>
        <v>50</v>
      </c>
      <c r="H27" s="128">
        <v>0</v>
      </c>
      <c r="I27" s="156">
        <f>(SUM(AM5:AM20))+(G21*H21)+(G22*H22)+(G23*H23)+(G24*H24)+(G25*H25)+(G26*H26)+(G27*H27)</f>
        <v>0</v>
      </c>
      <c r="J27" s="202"/>
      <c r="K27" s="157"/>
      <c r="L27" s="69"/>
      <c r="M27" s="154" t="str">
        <f>IF(IF(N4&lt;&gt;"",VLOOKUP(N4,CM5:CN28,2,FALSE),0)=1,"APOTECARY","")</f>
        <v>APOTECARY</v>
      </c>
      <c r="N27" s="155"/>
      <c r="O27" s="155"/>
      <c r="P27" s="155"/>
      <c r="Q27" s="133">
        <f>IF(IF(N4&lt;&gt;"",VLOOKUP(N4,CM5:CN28,2,FALSE),0)=1,50,0)</f>
        <v>50</v>
      </c>
      <c r="R27" s="128">
        <v>0</v>
      </c>
      <c r="S27" s="156">
        <f>(SUM(AT5:AT20))+(Q21*R21)+(Q22*R22)+(Q23*R23)+(Q24*R24)+(Q25*R25)+(Q26*R26)+(Q27*R27)</f>
        <v>0</v>
      </c>
      <c r="T27" s="202"/>
      <c r="U27" s="157"/>
      <c r="V27" s="69"/>
      <c r="W27" s="154" t="str">
        <f>IF(IF(X4&lt;&gt;"",VLOOKUP(X4,CM5:CN28,2,FALSE),0)=1,"APOTECARY","")</f>
        <v>APOTECARY</v>
      </c>
      <c r="X27" s="155"/>
      <c r="Y27" s="155"/>
      <c r="Z27" s="155"/>
      <c r="AA27" s="133">
        <f>IF(IF(X4&lt;&gt;"",VLOOKUP(X4,CM5:CN28,2,FALSE),0)=1,50,0)</f>
        <v>50</v>
      </c>
      <c r="AB27" s="128">
        <v>0</v>
      </c>
      <c r="AC27" s="156">
        <f>(SUM(BA5:BA20))+(AA21*AB21)+(AA22*AB22)+(AA23*AB23)+(AA24*AB24)+(AA25*AB25)+(AA26*AB26)+(AA27*AB27)</f>
        <v>0</v>
      </c>
      <c r="AD27" s="202"/>
      <c r="AE27" s="157"/>
      <c r="AF27" s="91"/>
      <c r="AG27" s="13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79">
        <v>24</v>
      </c>
      <c r="BY27" s="50" t="s">
        <v>64</v>
      </c>
      <c r="BZ27" s="51">
        <v>7</v>
      </c>
      <c r="CA27" s="51">
        <v>3</v>
      </c>
      <c r="CB27" s="51">
        <v>4</v>
      </c>
      <c r="CC27" s="51">
        <v>7</v>
      </c>
      <c r="CD27" s="52" t="s">
        <v>65</v>
      </c>
      <c r="CE27" s="53">
        <v>110</v>
      </c>
      <c r="CF27" s="53" t="s">
        <v>35</v>
      </c>
      <c r="CG27" s="53" t="s">
        <v>38</v>
      </c>
      <c r="CH27" s="53">
        <v>2</v>
      </c>
      <c r="CI27" s="148"/>
      <c r="CJ27" s="6">
        <v>23</v>
      </c>
      <c r="CK27" s="29" t="s">
        <v>12</v>
      </c>
      <c r="CL27" s="5">
        <v>70</v>
      </c>
      <c r="CM27" s="29" t="s">
        <v>12</v>
      </c>
      <c r="CN27" s="5">
        <v>1</v>
      </c>
      <c r="CO27" s="29" t="s">
        <v>12</v>
      </c>
      <c r="CP27" s="5">
        <v>1</v>
      </c>
      <c r="CQ27" s="5"/>
      <c r="CR27" s="6"/>
      <c r="CS27" s="5"/>
      <c r="CT27" s="32"/>
      <c r="CU27" s="5"/>
      <c r="CV27" s="6"/>
      <c r="CW27" s="5"/>
      <c r="CX27" s="32"/>
      <c r="CY27" s="5"/>
      <c r="CZ27" s="6"/>
      <c r="DA27" s="5"/>
      <c r="DB27" s="32"/>
      <c r="DC27" s="5"/>
      <c r="DD27" s="6"/>
      <c r="DE27" s="5"/>
      <c r="DF27" s="32"/>
      <c r="DG27" s="5"/>
      <c r="DH27" s="6"/>
      <c r="DI27" s="5"/>
      <c r="DJ27" s="32"/>
      <c r="DK27" s="5"/>
      <c r="DL27" s="6"/>
      <c r="DM27" s="5"/>
      <c r="DN27" s="32"/>
      <c r="DO27" s="5"/>
      <c r="DP27" s="6"/>
      <c r="DQ27" s="8"/>
      <c r="DR27" s="8"/>
      <c r="DS27" s="9"/>
      <c r="DT27" s="9"/>
      <c r="DU27" s="8"/>
      <c r="DV27" s="9"/>
      <c r="DW27" s="8"/>
      <c r="DX27" s="8"/>
      <c r="DY27" s="8"/>
      <c r="DZ27" s="8"/>
      <c r="EA27" s="9"/>
      <c r="EB27" s="8"/>
      <c r="EC27" s="9"/>
      <c r="ED27" s="9"/>
      <c r="EE27" s="9"/>
      <c r="EF27" s="9"/>
      <c r="EG27" s="9"/>
      <c r="EH27" s="9"/>
      <c r="EI27" s="9"/>
      <c r="EJ27" s="9"/>
      <c r="EK27" s="8"/>
      <c r="EL27" s="8"/>
      <c r="EM27" s="9"/>
      <c r="EN27" s="8"/>
      <c r="EO27" s="9"/>
    </row>
    <row r="28" spans="2:145" ht="8.25" customHeight="1" thickBot="1">
      <c r="B28" s="63"/>
      <c r="C28" s="65"/>
      <c r="D28" s="66"/>
      <c r="E28" s="65"/>
      <c r="F28" s="65"/>
      <c r="G28" s="65"/>
      <c r="H28" s="65"/>
      <c r="I28" s="65"/>
      <c r="J28" s="65"/>
      <c r="K28" s="185"/>
      <c r="L28" s="85"/>
      <c r="M28" s="65"/>
      <c r="N28" s="66"/>
      <c r="O28" s="65"/>
      <c r="P28" s="65"/>
      <c r="Q28" s="65"/>
      <c r="R28" s="65"/>
      <c r="S28" s="65"/>
      <c r="T28" s="65"/>
      <c r="U28" s="185"/>
      <c r="V28" s="85"/>
      <c r="W28" s="89"/>
      <c r="X28" s="66"/>
      <c r="Y28" s="65"/>
      <c r="Z28" s="65"/>
      <c r="AA28" s="65"/>
      <c r="AB28" s="65"/>
      <c r="AC28" s="65"/>
      <c r="AD28" s="65"/>
      <c r="AE28" s="185"/>
      <c r="AF28" s="70"/>
      <c r="AG28" s="13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79">
        <v>25</v>
      </c>
      <c r="BY28" s="54" t="s">
        <v>74</v>
      </c>
      <c r="BZ28" s="47">
        <v>4</v>
      </c>
      <c r="CA28" s="47">
        <v>3</v>
      </c>
      <c r="CB28" s="47">
        <v>2</v>
      </c>
      <c r="CC28" s="47">
        <v>9</v>
      </c>
      <c r="CD28" s="48" t="s">
        <v>54</v>
      </c>
      <c r="CE28" s="57">
        <v>70</v>
      </c>
      <c r="CF28" s="57" t="s">
        <v>39</v>
      </c>
      <c r="CG28" s="57" t="s">
        <v>34</v>
      </c>
      <c r="CH28" s="57">
        <v>16</v>
      </c>
      <c r="CI28" s="136" t="s">
        <v>73</v>
      </c>
      <c r="CJ28" s="6">
        <v>24</v>
      </c>
      <c r="CK28" s="28" t="s">
        <v>165</v>
      </c>
      <c r="CL28" s="5">
        <v>50</v>
      </c>
      <c r="CM28" s="28" t="s">
        <v>165</v>
      </c>
      <c r="CN28" s="5">
        <v>1</v>
      </c>
      <c r="CO28" s="28" t="s">
        <v>165</v>
      </c>
      <c r="CP28" s="5">
        <v>0</v>
      </c>
      <c r="CQ28" s="5"/>
      <c r="CR28" s="6"/>
      <c r="CS28" s="5"/>
      <c r="CT28" s="32"/>
      <c r="CU28" s="5"/>
      <c r="CV28" s="6"/>
      <c r="CW28" s="5"/>
      <c r="CX28" s="32"/>
      <c r="CY28" s="5"/>
      <c r="CZ28" s="6"/>
      <c r="DA28" s="5"/>
      <c r="DB28" s="32"/>
      <c r="DC28" s="5"/>
      <c r="DD28" s="6"/>
      <c r="DE28" s="5"/>
      <c r="DF28" s="32"/>
      <c r="DG28" s="5"/>
      <c r="DH28" s="6"/>
      <c r="DI28" s="5"/>
      <c r="DJ28" s="32"/>
      <c r="DK28" s="5"/>
      <c r="DL28" s="6"/>
      <c r="DM28" s="5"/>
      <c r="DN28" s="32"/>
      <c r="DO28" s="5"/>
      <c r="DP28" s="6"/>
      <c r="DQ28" s="8"/>
      <c r="DR28" s="8"/>
      <c r="DS28" s="9"/>
      <c r="DT28" s="9"/>
      <c r="DU28" s="8"/>
      <c r="DV28" s="9"/>
      <c r="DW28" s="8"/>
      <c r="DX28" s="8"/>
      <c r="DY28" s="8"/>
      <c r="DZ28" s="8"/>
      <c r="EA28" s="9"/>
      <c r="EB28" s="8"/>
      <c r="EC28" s="9"/>
      <c r="ED28" s="9"/>
      <c r="EE28" s="9"/>
      <c r="EF28" s="9"/>
      <c r="EG28" s="9"/>
      <c r="EH28" s="9"/>
      <c r="EI28" s="9"/>
      <c r="EJ28" s="9"/>
      <c r="EK28" s="8"/>
      <c r="EL28" s="8"/>
      <c r="EM28" s="9"/>
      <c r="EN28" s="8"/>
      <c r="EO28" s="9"/>
    </row>
    <row r="29" spans="2:145" ht="17.25" customHeight="1">
      <c r="B29" s="63"/>
      <c r="C29" s="121" t="s">
        <v>172</v>
      </c>
      <c r="D29" s="122" t="str">
        <f>VLOOKUP(BD24,CJ5:CK28,2,FALSE)</f>
        <v>Amazon</v>
      </c>
      <c r="E29" s="123" t="s">
        <v>8</v>
      </c>
      <c r="F29" s="123" t="s">
        <v>9</v>
      </c>
      <c r="G29" s="123" t="s">
        <v>10</v>
      </c>
      <c r="H29" s="123" t="s">
        <v>173</v>
      </c>
      <c r="I29" s="123" t="s">
        <v>174</v>
      </c>
      <c r="J29" s="186" t="s">
        <v>175</v>
      </c>
      <c r="K29" s="124" t="s">
        <v>294</v>
      </c>
      <c r="L29" s="91"/>
      <c r="M29" s="121" t="s">
        <v>172</v>
      </c>
      <c r="N29" s="122" t="str">
        <f>VLOOKUP(BK24,CJ5:CK28,2,FALSE)</f>
        <v>Amazon</v>
      </c>
      <c r="O29" s="123" t="s">
        <v>8</v>
      </c>
      <c r="P29" s="123" t="s">
        <v>9</v>
      </c>
      <c r="Q29" s="123" t="s">
        <v>10</v>
      </c>
      <c r="R29" s="123" t="s">
        <v>173</v>
      </c>
      <c r="S29" s="123" t="s">
        <v>174</v>
      </c>
      <c r="T29" s="186" t="s">
        <v>175</v>
      </c>
      <c r="U29" s="124" t="s">
        <v>294</v>
      </c>
      <c r="V29" s="91"/>
      <c r="W29" s="121" t="s">
        <v>172</v>
      </c>
      <c r="X29" s="122" t="str">
        <f>VLOOKUP(BR24,CJ5:CK28,2,FALSE)</f>
        <v>Amazon</v>
      </c>
      <c r="Y29" s="123" t="s">
        <v>8</v>
      </c>
      <c r="Z29" s="123" t="s">
        <v>9</v>
      </c>
      <c r="AA29" s="123" t="s">
        <v>10</v>
      </c>
      <c r="AB29" s="123" t="s">
        <v>173</v>
      </c>
      <c r="AC29" s="123" t="s">
        <v>174</v>
      </c>
      <c r="AD29" s="186" t="s">
        <v>175</v>
      </c>
      <c r="AE29" s="124" t="s">
        <v>294</v>
      </c>
      <c r="AF29" s="70"/>
      <c r="AG29" s="13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79">
        <v>26</v>
      </c>
      <c r="BY29" s="55" t="s">
        <v>75</v>
      </c>
      <c r="BZ29" s="4">
        <v>6</v>
      </c>
      <c r="CA29" s="4">
        <v>3</v>
      </c>
      <c r="CB29" s="4">
        <v>3</v>
      </c>
      <c r="CC29" s="4">
        <v>8</v>
      </c>
      <c r="CD29" s="20" t="s">
        <v>79</v>
      </c>
      <c r="CE29" s="58">
        <v>80</v>
      </c>
      <c r="CF29" s="58" t="s">
        <v>33</v>
      </c>
      <c r="CG29" s="58" t="s">
        <v>37</v>
      </c>
      <c r="CH29" s="58">
        <v>2</v>
      </c>
      <c r="CI29" s="137"/>
      <c r="CJ29" s="6">
        <v>25</v>
      </c>
      <c r="CQ29" s="5"/>
      <c r="CR29" s="6"/>
      <c r="CS29" s="5"/>
      <c r="CT29" s="32"/>
      <c r="CU29" s="5"/>
      <c r="CV29" s="6"/>
      <c r="CW29" s="5"/>
      <c r="CX29" s="32"/>
      <c r="CY29" s="5"/>
      <c r="CZ29" s="6"/>
      <c r="DA29" s="5"/>
      <c r="DB29" s="32"/>
      <c r="DC29" s="5"/>
      <c r="DD29" s="6"/>
      <c r="DE29" s="5"/>
      <c r="DF29" s="32"/>
      <c r="DG29" s="5"/>
      <c r="DH29" s="6"/>
      <c r="DI29" s="5"/>
      <c r="DJ29" s="32"/>
      <c r="DK29" s="5"/>
      <c r="DL29" s="6"/>
      <c r="DM29" s="5"/>
      <c r="DN29" s="32"/>
      <c r="DO29" s="5"/>
      <c r="DP29" s="6"/>
      <c r="DQ29" s="8"/>
      <c r="DR29" s="8"/>
      <c r="DS29" s="9"/>
      <c r="DT29" s="9"/>
      <c r="DU29" s="8"/>
      <c r="DV29" s="9"/>
      <c r="DW29" s="8"/>
      <c r="DX29" s="8"/>
      <c r="DY29" s="8"/>
      <c r="DZ29" s="8"/>
      <c r="EA29" s="9"/>
      <c r="EB29" s="8"/>
      <c r="EC29" s="9"/>
      <c r="ED29" s="9"/>
      <c r="EE29" s="9"/>
      <c r="EF29" s="9"/>
      <c r="EG29" s="9"/>
      <c r="EH29" s="9"/>
      <c r="EI29" s="9"/>
      <c r="EJ29" s="9"/>
      <c r="EK29" s="8"/>
      <c r="EL29" s="8"/>
      <c r="EM29" s="9"/>
      <c r="EN29" s="8"/>
      <c r="EO29" s="9"/>
    </row>
    <row r="30" spans="2:145" ht="17.25" customHeight="1">
      <c r="B30" s="63"/>
      <c r="C30" s="73">
        <v>1</v>
      </c>
      <c r="D30" s="43">
        <f>IF(BC5&lt;=1,"",VLOOKUP(BC5,DD:DE,2,FALSE))</f>
      </c>
      <c r="E30" s="44">
        <f>IF(D30&lt;&gt;"",VLOOKUP(D30,BY:CE,2,FALSE),"")</f>
      </c>
      <c r="F30" s="44">
        <f>IF(D30&lt;&gt;"",VLOOKUP(D30,BY:CE,3,FALSE),"")</f>
      </c>
      <c r="G30" s="44">
        <f>IF(D30&lt;&gt;"",VLOOKUP(D30,BY:CE,4,FALSE),"")</f>
      </c>
      <c r="H30" s="44">
        <f>IF(D30&lt;&gt;"",VLOOKUP(D30,BY:CE,5,FALSE),"")</f>
      </c>
      <c r="I30" s="45">
        <f>IF(D30="","",IF(COUNTIF(D30:D45,D30)&gt;VLOOKUP(D30,BY:CH,10,FALSE),"ERRORE! TROPPI GIOCATORI IN QUESTO RUOLO!",VLOOKUP(D30,BY:CE,6,FALSE)))</f>
      </c>
      <c r="J30" s="187"/>
      <c r="K30" s="81"/>
      <c r="L30" s="70"/>
      <c r="M30" s="73">
        <v>1</v>
      </c>
      <c r="N30" s="43">
        <f>IF(BJ5&lt;=1,"",VLOOKUP(BJ5,DH:DI,2,FALSE))</f>
      </c>
      <c r="O30" s="44">
        <f>IF(N30&lt;&gt;"",VLOOKUP(N30,BY:CE,2,FALSE),"")</f>
      </c>
      <c r="P30" s="44">
        <f>IF(N30&lt;&gt;"",VLOOKUP(N30,BY:CE,3,FALSE),"")</f>
      </c>
      <c r="Q30" s="44">
        <f>IF(N30&lt;&gt;"",VLOOKUP(N30,BY:CE,4,FALSE),"")</f>
      </c>
      <c r="R30" s="44">
        <f>IF(N30&lt;&gt;"",VLOOKUP(N30,BY:CE,5,FALSE),"")</f>
      </c>
      <c r="S30" s="45">
        <f>IF(N30="","",IF(COUNTIF(N30:N45,N30)&gt;VLOOKUP(N30,BY:CH,10,FALSE),"ERRORE! TROPPI GIOCAKORI IN QUESTO RUOLO!",VLOOKUP(N30,BY:CE,6,FALSE)))</f>
      </c>
      <c r="T30" s="187"/>
      <c r="U30" s="81"/>
      <c r="V30" s="70"/>
      <c r="W30" s="73">
        <v>1</v>
      </c>
      <c r="X30" s="43">
        <f>IF(BQ5&lt;=1,"",VLOOKUP(BQ5,DL:DM,2,FALSE))</f>
      </c>
      <c r="Y30" s="44">
        <f>IF(X30&lt;&gt;"",VLOOKUP(X30,BY:CE,2,FALSE),"")</f>
      </c>
      <c r="Z30" s="44">
        <f>IF(X30&lt;&gt;"",VLOOKUP(X30,BY:CE,3,FALSE),"")</f>
      </c>
      <c r="AA30" s="44">
        <f>IF(X30&lt;&gt;"",VLOOKUP(X30,BY:CE,4,FALSE),"")</f>
      </c>
      <c r="AB30" s="44">
        <f>IF(X30&lt;&gt;"",VLOOKUP(X30,BY:CE,5,FALSE),"")</f>
      </c>
      <c r="AC30" s="45">
        <f>IF(X30="","",IF(COUNTIF(X30:X45,X30)&gt;VLOOKUP(X30,BY:CH,10,FALSE),"ERRORE! TROPPI GIOCAKORI IN QUESTO RUOLO!",VLOOKUP(X30,BY:CE,6,FALSE)))</f>
      </c>
      <c r="AD30" s="187"/>
      <c r="AE30" s="81"/>
      <c r="AF30" s="70"/>
      <c r="AG30" s="13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79">
        <v>27</v>
      </c>
      <c r="BY30" s="55" t="s">
        <v>76</v>
      </c>
      <c r="BZ30" s="35">
        <v>5</v>
      </c>
      <c r="CA30" s="35">
        <v>3</v>
      </c>
      <c r="CB30" s="35">
        <v>3</v>
      </c>
      <c r="CC30" s="35">
        <v>9</v>
      </c>
      <c r="CD30" s="20" t="s">
        <v>80</v>
      </c>
      <c r="CE30" s="58">
        <v>80</v>
      </c>
      <c r="CF30" s="58" t="s">
        <v>39</v>
      </c>
      <c r="CG30" s="58" t="s">
        <v>34</v>
      </c>
      <c r="CH30" s="58">
        <v>2</v>
      </c>
      <c r="CI30" s="137"/>
      <c r="CJ30" s="6"/>
      <c r="CK30" s="7"/>
      <c r="CL30" s="5"/>
      <c r="CM30" s="5"/>
      <c r="CN30" s="5"/>
      <c r="CO30" s="5"/>
      <c r="CP30" s="5"/>
      <c r="CQ30" s="5"/>
      <c r="CR30" s="6"/>
      <c r="CS30" s="5"/>
      <c r="CT30" s="32"/>
      <c r="CU30" s="5"/>
      <c r="CV30" s="6"/>
      <c r="CW30" s="5"/>
      <c r="CX30" s="32"/>
      <c r="CY30" s="5"/>
      <c r="CZ30" s="6"/>
      <c r="DA30" s="5"/>
      <c r="DB30" s="32"/>
      <c r="DC30" s="5"/>
      <c r="DD30" s="6"/>
      <c r="DE30" s="5"/>
      <c r="DF30" s="32"/>
      <c r="DG30" s="5"/>
      <c r="DH30" s="6"/>
      <c r="DI30" s="5"/>
      <c r="DJ30" s="32"/>
      <c r="DK30" s="5"/>
      <c r="DL30" s="6"/>
      <c r="DM30" s="5"/>
      <c r="DN30" s="32"/>
      <c r="DO30" s="5"/>
      <c r="DP30" s="6"/>
      <c r="DQ30" s="8"/>
      <c r="DR30" s="8"/>
      <c r="DS30" s="9"/>
      <c r="DT30" s="9"/>
      <c r="DU30" s="8"/>
      <c r="DV30" s="9"/>
      <c r="DW30" s="8"/>
      <c r="DX30" s="8"/>
      <c r="DY30" s="8"/>
      <c r="DZ30" s="8"/>
      <c r="EA30" s="9"/>
      <c r="EB30" s="8"/>
      <c r="EC30" s="9"/>
      <c r="ED30" s="9"/>
      <c r="EE30" s="9"/>
      <c r="EF30" s="9"/>
      <c r="EG30" s="9"/>
      <c r="EH30" s="9"/>
      <c r="EI30" s="9"/>
      <c r="EJ30" s="9"/>
      <c r="EK30" s="8"/>
      <c r="EL30" s="8"/>
      <c r="EM30" s="9"/>
      <c r="EN30" s="8"/>
      <c r="EO30" s="9"/>
    </row>
    <row r="31" spans="2:145" ht="17.25" customHeight="1">
      <c r="B31" s="63"/>
      <c r="C31" s="74">
        <v>2</v>
      </c>
      <c r="D31" s="40">
        <f>IF(BC6&lt;=1,"",VLOOKUP(BC6,DD:DE,2,FALSE))</f>
      </c>
      <c r="E31" s="41">
        <f>IF(D31&lt;&gt;"",VLOOKUP(D31,BY:CE,2,FALSE),"")</f>
      </c>
      <c r="F31" s="41">
        <f>IF(D31&lt;&gt;"",VLOOKUP(D31,BY:CE,3,FALSE),"")</f>
      </c>
      <c r="G31" s="41">
        <f>IF(D31&lt;&gt;"",VLOOKUP(D31,BY:CE,4,FALSE),"")</f>
      </c>
      <c r="H31" s="41">
        <f>IF(D31&lt;&gt;"",VLOOKUP(D31,BY:CE,5,FALSE),"")</f>
      </c>
      <c r="I31" s="42">
        <f>IF(D31="","",IF(COUNTIF(D30:D45,D31)&gt;VLOOKUP(D31,BY:CH,10,FALSE),"ERRORE! TROPPI GIOCATORI IN QUESTO RUOLO!",VLOOKUP(D31,BY:CE,6,FALSE)))</f>
      </c>
      <c r="J31" s="188"/>
      <c r="K31" s="81"/>
      <c r="L31" s="70"/>
      <c r="M31" s="74">
        <v>2</v>
      </c>
      <c r="N31" s="40">
        <f>IF(BJ6&lt;=1,"",VLOOKUP(BJ6,DH:DI,2,FALSE))</f>
      </c>
      <c r="O31" s="41">
        <f>IF(N31&lt;&gt;"",VLOOKUP(N31,BY:CE,2,FALSE),"")</f>
      </c>
      <c r="P31" s="41">
        <f>IF(N31&lt;&gt;"",VLOOKUP(N31,BY:CE,3,FALSE),"")</f>
      </c>
      <c r="Q31" s="41">
        <f>IF(N31&lt;&gt;"",VLOOKUP(N31,BY:CE,4,FALSE),"")</f>
      </c>
      <c r="R31" s="41">
        <f>IF(N31&lt;&gt;"",VLOOKUP(N31,BY:CE,5,FALSE),"")</f>
      </c>
      <c r="S31" s="42">
        <f>IF(N31="","",IF(COUNTIF(N30:N45,N31)&gt;VLOOKUP(N31,BY:CH,10,FALSE),"ERRORE! TROPPI GIOCAKORI IN QUESTO RUOLO!",VLOOKUP(N31,BY:CE,6,FALSE)))</f>
      </c>
      <c r="T31" s="188"/>
      <c r="U31" s="81"/>
      <c r="V31" s="70"/>
      <c r="W31" s="74">
        <v>2</v>
      </c>
      <c r="X31" s="40">
        <f>IF(BQ6&lt;=1,"",VLOOKUP(BQ6,DL:DM,2,FALSE))</f>
      </c>
      <c r="Y31" s="41">
        <f>IF(X31&lt;&gt;"",VLOOKUP(X31,BY:CE,2,FALSE),"")</f>
      </c>
      <c r="Z31" s="41">
        <f>IF(X31&lt;&gt;"",VLOOKUP(X31,BY:CE,3,FALSE),"")</f>
      </c>
      <c r="AA31" s="41">
        <f>IF(X31&lt;&gt;"",VLOOKUP(X31,BY:CE,4,FALSE),"")</f>
      </c>
      <c r="AB31" s="41">
        <f>IF(X31&lt;&gt;"",VLOOKUP(X31,BY:CE,5,FALSE),"")</f>
      </c>
      <c r="AC31" s="42">
        <f>IF(X31="","",IF(COUNTIF(X30:X45,X31)&gt;VLOOKUP(X31,BY:CH,10,FALSE),"ERRORE! TROPPI GIOCAKORI IN QUESTO RUOLO!",VLOOKUP(X31,BY:CE,6,FALSE)))</f>
      </c>
      <c r="AD31" s="188"/>
      <c r="AE31" s="81"/>
      <c r="AF31" s="7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79">
        <v>28</v>
      </c>
      <c r="BY31" s="55" t="s">
        <v>77</v>
      </c>
      <c r="BZ31" s="35">
        <v>5</v>
      </c>
      <c r="CA31" s="35">
        <v>3</v>
      </c>
      <c r="CB31" s="35">
        <v>2</v>
      </c>
      <c r="CC31" s="35">
        <v>8</v>
      </c>
      <c r="CD31" s="20" t="s">
        <v>81</v>
      </c>
      <c r="CE31" s="58">
        <v>90</v>
      </c>
      <c r="CF31" s="58" t="s">
        <v>39</v>
      </c>
      <c r="CG31" s="58" t="s">
        <v>34</v>
      </c>
      <c r="CH31" s="58">
        <v>2</v>
      </c>
      <c r="CI31" s="137"/>
      <c r="CJ31" s="6"/>
      <c r="CK31" s="7"/>
      <c r="CL31" s="5"/>
      <c r="CM31" s="5"/>
      <c r="CN31" s="5"/>
      <c r="CO31" s="5"/>
      <c r="CP31" s="5"/>
      <c r="CQ31" s="5"/>
      <c r="CR31" s="6"/>
      <c r="CS31" s="5"/>
      <c r="CT31" s="32"/>
      <c r="CU31" s="5"/>
      <c r="CV31" s="6"/>
      <c r="CW31" s="5"/>
      <c r="CX31" s="32"/>
      <c r="CY31" s="5"/>
      <c r="CZ31" s="6"/>
      <c r="DA31" s="5"/>
      <c r="DB31" s="32"/>
      <c r="DC31" s="5"/>
      <c r="DD31" s="6"/>
      <c r="DE31" s="5"/>
      <c r="DF31" s="32"/>
      <c r="DG31" s="5"/>
      <c r="DH31" s="6"/>
      <c r="DI31" s="5"/>
      <c r="DJ31" s="32"/>
      <c r="DK31" s="5"/>
      <c r="DL31" s="6"/>
      <c r="DM31" s="5"/>
      <c r="DN31" s="32"/>
      <c r="DO31" s="5"/>
      <c r="DP31" s="6"/>
      <c r="DQ31" s="8"/>
      <c r="DR31" s="8"/>
      <c r="DS31" s="9"/>
      <c r="DT31" s="9"/>
      <c r="DU31" s="8"/>
      <c r="DV31" s="9"/>
      <c r="DW31" s="8"/>
      <c r="DX31" s="8"/>
      <c r="DY31" s="8"/>
      <c r="DZ31" s="8"/>
      <c r="EA31" s="9"/>
      <c r="EB31" s="8"/>
      <c r="EC31" s="9"/>
      <c r="ED31" s="9"/>
      <c r="EE31" s="9"/>
      <c r="EF31" s="9"/>
      <c r="EG31" s="9"/>
      <c r="EH31" s="9"/>
      <c r="EI31" s="9"/>
      <c r="EJ31" s="9"/>
      <c r="EK31" s="8"/>
      <c r="EL31" s="8"/>
      <c r="EM31" s="9"/>
      <c r="EN31" s="8"/>
      <c r="EO31" s="9"/>
    </row>
    <row r="32" spans="2:145" ht="17.25" customHeight="1">
      <c r="B32" s="63"/>
      <c r="C32" s="74">
        <v>3</v>
      </c>
      <c r="D32" s="40">
        <f>IF(BC7&lt;=1,"",VLOOKUP(BC7,DD:DE,2,FALSE))</f>
      </c>
      <c r="E32" s="41">
        <f>IF(D32&lt;&gt;"",VLOOKUP(D32,BY:CE,2,FALSE),"")</f>
      </c>
      <c r="F32" s="41">
        <f>IF(D32&lt;&gt;"",VLOOKUP(D32,BY:CE,3,FALSE),"")</f>
      </c>
      <c r="G32" s="41">
        <f>IF(D32&lt;&gt;"",VLOOKUP(D32,BY:CE,4,FALSE),"")</f>
      </c>
      <c r="H32" s="41">
        <f>IF(D32&lt;&gt;"",VLOOKUP(D32,BY:CE,5,FALSE),"")</f>
      </c>
      <c r="I32" s="42">
        <f>IF(D32="","",IF(COUNTIF(D30:D45,D32)&gt;VLOOKUP(D32,BY:CH,10,FALSE),"ERRORE! TROPPI GIOCATORI IN QUESTO RUOLO!",VLOOKUP(D32,BY:CE,6,FALSE)))</f>
      </c>
      <c r="J32" s="188"/>
      <c r="K32" s="81"/>
      <c r="L32" s="70"/>
      <c r="M32" s="74">
        <v>3</v>
      </c>
      <c r="N32" s="40">
        <f>IF(BJ7&lt;=1,"",VLOOKUP(BJ7,DH:DI,2,FALSE))</f>
      </c>
      <c r="O32" s="41">
        <f>IF(N32&lt;&gt;"",VLOOKUP(N32,BY:CE,2,FALSE),"")</f>
      </c>
      <c r="P32" s="41">
        <f>IF(N32&lt;&gt;"",VLOOKUP(N32,BY:CE,3,FALSE),"")</f>
      </c>
      <c r="Q32" s="41">
        <f>IF(N32&lt;&gt;"",VLOOKUP(N32,BY:CE,4,FALSE),"")</f>
      </c>
      <c r="R32" s="41">
        <f>IF(N32&lt;&gt;"",VLOOKUP(N32,BY:CE,5,FALSE),"")</f>
      </c>
      <c r="S32" s="42">
        <f>IF(N32="","",IF(COUNTIF(N30:N45,N32)&gt;VLOOKUP(N32,BY:CH,10,FALSE),"ERRORE! TROPPI GIOCAKORI IN QUESTO RUOLO!",VLOOKUP(N32,BY:CE,6,FALSE)))</f>
      </c>
      <c r="T32" s="188"/>
      <c r="U32" s="81"/>
      <c r="V32" s="70"/>
      <c r="W32" s="74">
        <v>3</v>
      </c>
      <c r="X32" s="40">
        <f>IF(BQ7&lt;=1,"",VLOOKUP(BQ7,DL:DM,2,FALSE))</f>
      </c>
      <c r="Y32" s="41">
        <f>IF(X32&lt;&gt;"",VLOOKUP(X32,BY:CE,2,FALSE),"")</f>
      </c>
      <c r="Z32" s="41">
        <f>IF(X32&lt;&gt;"",VLOOKUP(X32,BY:CE,3,FALSE),"")</f>
      </c>
      <c r="AA32" s="41">
        <f>IF(X32&lt;&gt;"",VLOOKUP(X32,BY:CE,4,FALSE),"")</f>
      </c>
      <c r="AB32" s="41">
        <f>IF(X32&lt;&gt;"",VLOOKUP(X32,BY:CE,5,FALSE),"")</f>
      </c>
      <c r="AC32" s="42">
        <f>IF(X32="","",IF(COUNTIF(X30:X45,X32)&gt;VLOOKUP(X32,BY:CH,10,FALSE),"ERRORE! TROPPI GIOCAKORI IN QUESTO RUOLO!",VLOOKUP(X32,BY:CE,6,FALSE)))</f>
      </c>
      <c r="AD32" s="188"/>
      <c r="AE32" s="81"/>
      <c r="AF32" s="7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79">
        <v>29</v>
      </c>
      <c r="BY32" s="59" t="s">
        <v>78</v>
      </c>
      <c r="BZ32" s="60">
        <v>4</v>
      </c>
      <c r="CA32" s="60">
        <v>7</v>
      </c>
      <c r="CB32" s="60">
        <v>1</v>
      </c>
      <c r="CC32" s="60">
        <v>10</v>
      </c>
      <c r="CD32" s="52" t="s">
        <v>205</v>
      </c>
      <c r="CE32" s="61">
        <v>160</v>
      </c>
      <c r="CF32" s="61" t="s">
        <v>58</v>
      </c>
      <c r="CG32" s="61" t="s">
        <v>11</v>
      </c>
      <c r="CH32" s="61">
        <v>1</v>
      </c>
      <c r="CI32" s="138"/>
      <c r="CJ32" s="6"/>
      <c r="CK32" s="7"/>
      <c r="CL32" s="5"/>
      <c r="CM32" s="5"/>
      <c r="CN32" s="5"/>
      <c r="CO32" s="5"/>
      <c r="CP32" s="5"/>
      <c r="CQ32" s="5"/>
      <c r="CU32" s="5"/>
      <c r="CY32" s="5"/>
      <c r="DC32" s="5"/>
      <c r="DG32" s="5"/>
      <c r="DK32" s="5"/>
      <c r="EO32" s="9"/>
    </row>
    <row r="33" spans="2:145" ht="17.25" customHeight="1">
      <c r="B33" s="63"/>
      <c r="C33" s="74">
        <v>4</v>
      </c>
      <c r="D33" s="40">
        <f>IF(BC8&lt;=1,"",VLOOKUP(BC8,DD:DE,2,FALSE))</f>
      </c>
      <c r="E33" s="41">
        <f>IF(D33&lt;&gt;"",VLOOKUP(D33,BY:CE,2,FALSE),"")</f>
      </c>
      <c r="F33" s="41">
        <f>IF(D33&lt;&gt;"",VLOOKUP(D33,BY:CE,3,FALSE),"")</f>
      </c>
      <c r="G33" s="41">
        <f>IF(D33&lt;&gt;"",VLOOKUP(D33,BY:CE,4,FALSE),"")</f>
      </c>
      <c r="H33" s="41">
        <f>IF(D33&lt;&gt;"",VLOOKUP(D33,BY:CE,5,FALSE),"")</f>
      </c>
      <c r="I33" s="42">
        <f>IF(D33="","",IF(COUNTIF(D30:D45,D33)&gt;VLOOKUP(D33,BY:CH,10,FALSE),"ERRORE! TROPPI GIOCATORI IN QUESTO RUOLO!",VLOOKUP(D33,BY:CE,6,FALSE)))</f>
      </c>
      <c r="J33" s="188"/>
      <c r="K33" s="81"/>
      <c r="L33" s="70"/>
      <c r="M33" s="74">
        <v>4</v>
      </c>
      <c r="N33" s="40">
        <f>IF(BJ8&lt;=1,"",VLOOKUP(BJ8,DH:DI,2,FALSE))</f>
      </c>
      <c r="O33" s="41">
        <f>IF(N33&lt;&gt;"",VLOOKUP(N33,BY:CE,2,FALSE),"")</f>
      </c>
      <c r="P33" s="41">
        <f>IF(N33&lt;&gt;"",VLOOKUP(N33,BY:CE,3,FALSE),"")</f>
      </c>
      <c r="Q33" s="41">
        <f>IF(N33&lt;&gt;"",VLOOKUP(N33,BY:CE,4,FALSE),"")</f>
      </c>
      <c r="R33" s="41">
        <f>IF(N33&lt;&gt;"",VLOOKUP(N33,BY:CE,5,FALSE),"")</f>
      </c>
      <c r="S33" s="42">
        <f>IF(N33="","",IF(COUNTIF(N30:N45,N33)&gt;VLOOKUP(N33,BY:CH,10,FALSE),"ERRORE! TROPPI GIOCAKORI IN QUESTO RUOLO!",VLOOKUP(N33,BY:CE,6,FALSE)))</f>
      </c>
      <c r="T33" s="188"/>
      <c r="U33" s="81"/>
      <c r="V33" s="70"/>
      <c r="W33" s="74">
        <v>4</v>
      </c>
      <c r="X33" s="40">
        <f>IF(BQ8&lt;=1,"",VLOOKUP(BQ8,DL:DM,2,FALSE))</f>
      </c>
      <c r="Y33" s="41">
        <f>IF(X33&lt;&gt;"",VLOOKUP(X33,BY:CE,2,FALSE),"")</f>
      </c>
      <c r="Z33" s="41">
        <f>IF(X33&lt;&gt;"",VLOOKUP(X33,BY:CE,3,FALSE),"")</f>
      </c>
      <c r="AA33" s="41">
        <f>IF(X33&lt;&gt;"",VLOOKUP(X33,BY:CE,4,FALSE),"")</f>
      </c>
      <c r="AB33" s="41">
        <f>IF(X33&lt;&gt;"",VLOOKUP(X33,BY:CE,5,FALSE),"")</f>
      </c>
      <c r="AC33" s="42">
        <f>IF(X33="","",IF(COUNTIF(X30:X45,X33)&gt;VLOOKUP(X33,BY:CH,10,FALSE),"ERRORE! TROPPI GIOCAKORI IN QUESTO RUOLO!",VLOOKUP(X33,BY:CE,6,FALSE)))</f>
      </c>
      <c r="AD33" s="188"/>
      <c r="AE33" s="81"/>
      <c r="AF33" s="70"/>
      <c r="AG33" s="1"/>
      <c r="AH33" s="16"/>
      <c r="AI33" s="12"/>
      <c r="AJ33" s="12"/>
      <c r="AK33" s="12"/>
      <c r="AL33" s="12"/>
      <c r="AM33" s="7"/>
      <c r="AN33" s="1"/>
      <c r="AO33" s="16"/>
      <c r="AP33" s="12"/>
      <c r="AQ33" s="12"/>
      <c r="AR33" s="12"/>
      <c r="AS33" s="12"/>
      <c r="AT33" s="7"/>
      <c r="AU33" s="1"/>
      <c r="AV33" s="16"/>
      <c r="AW33" s="12"/>
      <c r="AX33" s="12"/>
      <c r="AY33" s="12"/>
      <c r="AZ33" s="12"/>
      <c r="BA33" s="7"/>
      <c r="BB33" s="1"/>
      <c r="BC33" s="16"/>
      <c r="BD33" s="12"/>
      <c r="BE33" s="12"/>
      <c r="BF33" s="12"/>
      <c r="BG33" s="12"/>
      <c r="BH33" s="7"/>
      <c r="BI33" s="1"/>
      <c r="BJ33" s="16"/>
      <c r="BK33" s="12"/>
      <c r="BL33" s="12"/>
      <c r="BM33" s="12"/>
      <c r="BN33" s="12"/>
      <c r="BO33" s="7"/>
      <c r="BP33" s="1"/>
      <c r="BQ33" s="16"/>
      <c r="BR33" s="12"/>
      <c r="BS33" s="12"/>
      <c r="BT33" s="12"/>
      <c r="BU33" s="12"/>
      <c r="BV33" s="7"/>
      <c r="BW33" s="1"/>
      <c r="BX33" s="79">
        <v>30</v>
      </c>
      <c r="BY33" s="46" t="s">
        <v>82</v>
      </c>
      <c r="BZ33" s="47">
        <v>6</v>
      </c>
      <c r="CA33" s="47">
        <v>3</v>
      </c>
      <c r="CB33" s="47">
        <v>4</v>
      </c>
      <c r="CC33" s="47">
        <v>7</v>
      </c>
      <c r="CD33" s="48"/>
      <c r="CE33" s="49">
        <v>60</v>
      </c>
      <c r="CF33" s="49" t="s">
        <v>35</v>
      </c>
      <c r="CG33" s="49" t="s">
        <v>38</v>
      </c>
      <c r="CH33" s="49">
        <v>16</v>
      </c>
      <c r="CI33" s="146" t="s">
        <v>28</v>
      </c>
      <c r="CJ33" s="6"/>
      <c r="CK33" s="7"/>
      <c r="CL33" s="5"/>
      <c r="CM33" s="5"/>
      <c r="CN33" s="5"/>
      <c r="CO33" s="5"/>
      <c r="CP33" s="5"/>
      <c r="CQ33" s="5"/>
      <c r="CU33" s="5"/>
      <c r="CY33" s="5"/>
      <c r="DC33" s="5"/>
      <c r="DG33" s="5"/>
      <c r="DK33" s="5"/>
      <c r="EO33" s="9"/>
    </row>
    <row r="34" spans="2:145" ht="17.25" customHeight="1">
      <c r="B34" s="63"/>
      <c r="C34" s="74">
        <v>5</v>
      </c>
      <c r="D34" s="40">
        <f>IF(BC9&lt;=1,"",VLOOKUP(BC9,DD:DE,2,FALSE))</f>
      </c>
      <c r="E34" s="41">
        <f>IF(D34&lt;&gt;"",VLOOKUP(D34,BY:CE,2,FALSE),"")</f>
      </c>
      <c r="F34" s="41">
        <f>IF(D34&lt;&gt;"",VLOOKUP(D34,BY:CE,3,FALSE),"")</f>
      </c>
      <c r="G34" s="41">
        <f>IF(D34&lt;&gt;"",VLOOKUP(D34,BY:CE,4,FALSE),"")</f>
      </c>
      <c r="H34" s="41">
        <f>IF(D34&lt;&gt;"",VLOOKUP(D34,BY:CE,5,FALSE),"")</f>
      </c>
      <c r="I34" s="42">
        <f>IF(D34="","",IF(COUNTIF(D30:D45,D34)&gt;VLOOKUP(D34,BY:CH,10,FALSE),"ERRORE! TROPPI GIOCATORI IN QUESTO RUOLO!",VLOOKUP(D34,BY:CE,6,FALSE)))</f>
      </c>
      <c r="J34" s="188"/>
      <c r="K34" s="81"/>
      <c r="L34" s="70"/>
      <c r="M34" s="74">
        <v>5</v>
      </c>
      <c r="N34" s="40">
        <f>IF(BJ9&lt;=1,"",VLOOKUP(BJ9,DH:DI,2,FALSE))</f>
      </c>
      <c r="O34" s="41">
        <f>IF(N34&lt;&gt;"",VLOOKUP(N34,BY:CE,2,FALSE),"")</f>
      </c>
      <c r="P34" s="41">
        <f>IF(N34&lt;&gt;"",VLOOKUP(N34,BY:CE,3,FALSE),"")</f>
      </c>
      <c r="Q34" s="41">
        <f>IF(N34&lt;&gt;"",VLOOKUP(N34,BY:CE,4,FALSE),"")</f>
      </c>
      <c r="R34" s="41">
        <f>IF(N34&lt;&gt;"",VLOOKUP(N34,BY:CE,5,FALSE),"")</f>
      </c>
      <c r="S34" s="42">
        <f>IF(N34="","",IF(COUNTIF(N30:N45,N34)&gt;VLOOKUP(N34,BY:CH,10,FALSE),"ERRORE! TROPPI GIOCAKORI IN QUESTO RUOLO!",VLOOKUP(N34,BY:CE,6,FALSE)))</f>
      </c>
      <c r="T34" s="188"/>
      <c r="U34" s="81"/>
      <c r="V34" s="70"/>
      <c r="W34" s="74">
        <v>5</v>
      </c>
      <c r="X34" s="40">
        <f>IF(BQ9&lt;=1,"",VLOOKUP(BQ9,DL:DM,2,FALSE))</f>
      </c>
      <c r="Y34" s="41">
        <f>IF(X34&lt;&gt;"",VLOOKUP(X34,BY:CE,2,FALSE),"")</f>
      </c>
      <c r="Z34" s="41">
        <f>IF(X34&lt;&gt;"",VLOOKUP(X34,BY:CE,3,FALSE),"")</f>
      </c>
      <c r="AA34" s="41">
        <f>IF(X34&lt;&gt;"",VLOOKUP(X34,BY:CE,4,FALSE),"")</f>
      </c>
      <c r="AB34" s="41">
        <f>IF(X34&lt;&gt;"",VLOOKUP(X34,BY:CE,5,FALSE),"")</f>
      </c>
      <c r="AC34" s="42">
        <f>IF(X34="","",IF(COUNTIF(X30:X45,X34)&gt;VLOOKUP(X34,BY:CH,10,FALSE),"ERRORE! TROPPI GIOCAKORI IN QUESTO RUOLO!",VLOOKUP(X34,BY:CE,6,FALSE)))</f>
      </c>
      <c r="AD34" s="188"/>
      <c r="AE34" s="81"/>
      <c r="AF34" s="70"/>
      <c r="AG34" s="1"/>
      <c r="AH34" s="16"/>
      <c r="AI34" s="12"/>
      <c r="AJ34" s="12"/>
      <c r="AK34" s="12"/>
      <c r="AL34" s="12"/>
      <c r="AM34" s="7"/>
      <c r="AN34" s="1"/>
      <c r="AO34" s="16"/>
      <c r="AP34" s="12"/>
      <c r="AQ34" s="12"/>
      <c r="AR34" s="12"/>
      <c r="AS34" s="12"/>
      <c r="AT34" s="7"/>
      <c r="AU34" s="1"/>
      <c r="AV34" s="16"/>
      <c r="AW34" s="12"/>
      <c r="AX34" s="12"/>
      <c r="AY34" s="12"/>
      <c r="AZ34" s="12"/>
      <c r="BA34" s="7"/>
      <c r="BB34" s="1"/>
      <c r="BC34" s="16"/>
      <c r="BD34" s="12"/>
      <c r="BE34" s="12"/>
      <c r="BF34" s="12"/>
      <c r="BG34" s="12"/>
      <c r="BH34" s="7"/>
      <c r="BI34" s="1"/>
      <c r="BJ34" s="16"/>
      <c r="BK34" s="12"/>
      <c r="BL34" s="12"/>
      <c r="BM34" s="12"/>
      <c r="BN34" s="12"/>
      <c r="BO34" s="7"/>
      <c r="BP34" s="1"/>
      <c r="BQ34" s="16"/>
      <c r="BR34" s="12"/>
      <c r="BS34" s="12"/>
      <c r="BT34" s="12"/>
      <c r="BU34" s="12"/>
      <c r="BV34" s="7"/>
      <c r="BW34" s="1"/>
      <c r="BX34" s="79">
        <v>31</v>
      </c>
      <c r="BY34" s="3" t="s">
        <v>83</v>
      </c>
      <c r="BZ34" s="4">
        <v>6</v>
      </c>
      <c r="CA34" s="4">
        <v>3</v>
      </c>
      <c r="CB34" s="4">
        <v>4</v>
      </c>
      <c r="CC34" s="4">
        <v>7</v>
      </c>
      <c r="CD34" s="20" t="s">
        <v>87</v>
      </c>
      <c r="CE34" s="5">
        <v>70</v>
      </c>
      <c r="CF34" s="5" t="s">
        <v>11</v>
      </c>
      <c r="CG34" s="5" t="s">
        <v>58</v>
      </c>
      <c r="CH34" s="5">
        <v>2</v>
      </c>
      <c r="CI34" s="147"/>
      <c r="CJ34" s="6"/>
      <c r="CK34" s="7"/>
      <c r="CL34" s="5"/>
      <c r="CM34" s="5"/>
      <c r="CN34" s="5"/>
      <c r="CO34" s="5"/>
      <c r="CP34" s="5"/>
      <c r="CQ34" s="5"/>
      <c r="CU34" s="5"/>
      <c r="CY34" s="5"/>
      <c r="DC34" s="5"/>
      <c r="DG34" s="5"/>
      <c r="DK34" s="5"/>
      <c r="EO34" s="9"/>
    </row>
    <row r="35" spans="2:115" ht="17.25" customHeight="1">
      <c r="B35" s="63"/>
      <c r="C35" s="74">
        <v>6</v>
      </c>
      <c r="D35" s="40">
        <f>IF(BC10&lt;=1,"",VLOOKUP(BC10,DD:DE,2,FALSE))</f>
      </c>
      <c r="E35" s="41">
        <f>IF(D35&lt;&gt;"",VLOOKUP(D35,BY:CE,2,FALSE),"")</f>
      </c>
      <c r="F35" s="41">
        <f>IF(D35&lt;&gt;"",VLOOKUP(D35,BY:CE,3,FALSE),"")</f>
      </c>
      <c r="G35" s="41">
        <f>IF(D35&lt;&gt;"",VLOOKUP(D35,BY:CE,4,FALSE),"")</f>
      </c>
      <c r="H35" s="41">
        <f>IF(D35&lt;&gt;"",VLOOKUP(D35,BY:CE,5,FALSE),"")</f>
      </c>
      <c r="I35" s="42">
        <f>IF(D35="","",IF(COUNTIF(D30:D45,D35)&gt;VLOOKUP(D35,BY:CH,10,FALSE),"ERRORE! TROPPI GIOCATORI IN QUESTO RUOLO!",VLOOKUP(D35,BY:CE,6,FALSE)))</f>
      </c>
      <c r="J35" s="188"/>
      <c r="K35" s="81"/>
      <c r="L35" s="70"/>
      <c r="M35" s="74">
        <v>6</v>
      </c>
      <c r="N35" s="40">
        <f>IF(BJ10&lt;=1,"",VLOOKUP(BJ10,DH:DI,2,FALSE))</f>
      </c>
      <c r="O35" s="41">
        <f>IF(N35&lt;&gt;"",VLOOKUP(N35,BY:CE,2,FALSE),"")</f>
      </c>
      <c r="P35" s="41">
        <f>IF(N35&lt;&gt;"",VLOOKUP(N35,BY:CE,3,FALSE),"")</f>
      </c>
      <c r="Q35" s="41">
        <f>IF(N35&lt;&gt;"",VLOOKUP(N35,BY:CE,4,FALSE),"")</f>
      </c>
      <c r="R35" s="41">
        <f>IF(N35&lt;&gt;"",VLOOKUP(N35,BY:CE,5,FALSE),"")</f>
      </c>
      <c r="S35" s="42">
        <f>IF(N35="","",IF(COUNTIF(N30:N45,N35)&gt;VLOOKUP(N35,BY:CH,10,FALSE),"ERRORE! TROPPI GIOCAKORI IN QUESTO RUOLO!",VLOOKUP(N35,BY:CE,6,FALSE)))</f>
      </c>
      <c r="T35" s="188"/>
      <c r="U35" s="81"/>
      <c r="V35" s="70"/>
      <c r="W35" s="74">
        <v>6</v>
      </c>
      <c r="X35" s="40">
        <f>IF(BQ10&lt;=1,"",VLOOKUP(BQ10,DL:DM,2,FALSE))</f>
      </c>
      <c r="Y35" s="41">
        <f>IF(X35&lt;&gt;"",VLOOKUP(X35,BY:CE,2,FALSE),"")</f>
      </c>
      <c r="Z35" s="41">
        <f>IF(X35&lt;&gt;"",VLOOKUP(X35,BY:CE,3,FALSE),"")</f>
      </c>
      <c r="AA35" s="41">
        <f>IF(X35&lt;&gt;"",VLOOKUP(X35,BY:CE,4,FALSE),"")</f>
      </c>
      <c r="AB35" s="41">
        <f>IF(X35&lt;&gt;"",VLOOKUP(X35,BY:CE,5,FALSE),"")</f>
      </c>
      <c r="AC35" s="42">
        <f>IF(X35="","",IF(COUNTIF(X30:X45,X35)&gt;VLOOKUP(X35,BY:CH,10,FALSE),"ERRORE! TROPPI GIOCAKORI IN QUESTO RUOLO!",VLOOKUP(X35,BY:CE,6,FALSE)))</f>
      </c>
      <c r="AD35" s="188"/>
      <c r="AE35" s="81"/>
      <c r="AF35" s="70"/>
      <c r="AH35" s="16"/>
      <c r="AI35" s="12"/>
      <c r="AJ35" s="12"/>
      <c r="AK35" s="12"/>
      <c r="AL35" s="12"/>
      <c r="AM35" s="7"/>
      <c r="AN35" s="1"/>
      <c r="AO35" s="16"/>
      <c r="AP35" s="12"/>
      <c r="AQ35" s="12"/>
      <c r="AR35" s="12"/>
      <c r="AS35" s="12"/>
      <c r="AT35" s="7"/>
      <c r="AU35" s="1"/>
      <c r="AV35" s="16"/>
      <c r="AW35" s="12"/>
      <c r="AX35" s="12"/>
      <c r="AY35" s="12"/>
      <c r="AZ35" s="12"/>
      <c r="BA35" s="7"/>
      <c r="BB35" s="1"/>
      <c r="BC35" s="16"/>
      <c r="BD35" s="12"/>
      <c r="BE35" s="12"/>
      <c r="BF35" s="12"/>
      <c r="BG35" s="12"/>
      <c r="BH35" s="7"/>
      <c r="BI35" s="1"/>
      <c r="BJ35" s="16"/>
      <c r="BK35" s="12"/>
      <c r="BL35" s="12"/>
      <c r="BM35" s="12"/>
      <c r="BN35" s="12"/>
      <c r="BO35" s="7"/>
      <c r="BP35" s="1"/>
      <c r="BQ35" s="16"/>
      <c r="BR35" s="12"/>
      <c r="BS35" s="12"/>
      <c r="BT35" s="12"/>
      <c r="BU35" s="12"/>
      <c r="BV35" s="7"/>
      <c r="BW35" s="1"/>
      <c r="BX35" s="79">
        <v>32</v>
      </c>
      <c r="BY35" s="3" t="s">
        <v>84</v>
      </c>
      <c r="BZ35" s="4">
        <v>8</v>
      </c>
      <c r="CA35" s="4">
        <v>3</v>
      </c>
      <c r="CB35" s="4">
        <v>4</v>
      </c>
      <c r="CC35" s="4">
        <v>7</v>
      </c>
      <c r="CD35" s="20" t="s">
        <v>86</v>
      </c>
      <c r="CE35" s="5">
        <v>100</v>
      </c>
      <c r="CF35" s="5" t="s">
        <v>35</v>
      </c>
      <c r="CG35" s="5" t="s">
        <v>38</v>
      </c>
      <c r="CH35" s="5">
        <v>4</v>
      </c>
      <c r="CI35" s="147"/>
      <c r="CJ35" s="6"/>
      <c r="CK35" s="7"/>
      <c r="CL35" s="5"/>
      <c r="CM35" s="5"/>
      <c r="CN35" s="5"/>
      <c r="CO35" s="5"/>
      <c r="CP35" s="5"/>
      <c r="CQ35" s="5"/>
      <c r="CU35" s="5"/>
      <c r="CY35" s="5"/>
      <c r="DC35" s="5"/>
      <c r="DG35" s="5"/>
      <c r="DK35" s="5"/>
    </row>
    <row r="36" spans="2:115" ht="17.25" customHeight="1">
      <c r="B36" s="63"/>
      <c r="C36" s="74">
        <v>7</v>
      </c>
      <c r="D36" s="40">
        <f>IF(BC11&lt;=1,"",VLOOKUP(BC11,DD:DE,2,FALSE))</f>
      </c>
      <c r="E36" s="41">
        <f>IF(D36&lt;&gt;"",VLOOKUP(D36,BY:CE,2,FALSE),"")</f>
      </c>
      <c r="F36" s="41">
        <f>IF(D36&lt;&gt;"",VLOOKUP(D36,BY:CE,3,FALSE),"")</f>
      </c>
      <c r="G36" s="41">
        <f>IF(D36&lt;&gt;"",VLOOKUP(D36,BY:CE,4,FALSE),"")</f>
      </c>
      <c r="H36" s="41">
        <f>IF(D36&lt;&gt;"",VLOOKUP(D36,BY:CE,5,FALSE),"")</f>
      </c>
      <c r="I36" s="42">
        <f>IF(D36="","",IF(COUNTIF(D30:D45,D36)&gt;VLOOKUP(D36,BY:CH,10,FALSE),"ERRORE! TROPPI GIOCATORI IN QUESTO RUOLO!",VLOOKUP(D36,BY:CE,6,FALSE)))</f>
      </c>
      <c r="J36" s="188"/>
      <c r="K36" s="81"/>
      <c r="L36" s="70"/>
      <c r="M36" s="74">
        <v>7</v>
      </c>
      <c r="N36" s="40">
        <f>IF(BJ11&lt;=1,"",VLOOKUP(BJ11,DH:DI,2,FALSE))</f>
      </c>
      <c r="O36" s="41">
        <f>IF(N36&lt;&gt;"",VLOOKUP(N36,BY:CE,2,FALSE),"")</f>
      </c>
      <c r="P36" s="41">
        <f>IF(N36&lt;&gt;"",VLOOKUP(N36,BY:CE,3,FALSE),"")</f>
      </c>
      <c r="Q36" s="41">
        <f>IF(N36&lt;&gt;"",VLOOKUP(N36,BY:CE,4,FALSE),"")</f>
      </c>
      <c r="R36" s="41">
        <f>IF(N36&lt;&gt;"",VLOOKUP(N36,BY:CE,5,FALSE),"")</f>
      </c>
      <c r="S36" s="42">
        <f>IF(N36="","",IF(COUNTIF(N30:N45,N36)&gt;VLOOKUP(N36,BY:CH,10,FALSE),"ERRORE! TROPPI GIOCAKORI IN QUESTO RUOLO!",VLOOKUP(N36,BY:CE,6,FALSE)))</f>
      </c>
      <c r="T36" s="188"/>
      <c r="U36" s="81"/>
      <c r="V36" s="70"/>
      <c r="W36" s="74">
        <v>7</v>
      </c>
      <c r="X36" s="40">
        <f>IF(BQ11&lt;=1,"",VLOOKUP(BQ11,DL:DM,2,FALSE))</f>
      </c>
      <c r="Y36" s="41">
        <f>IF(X36&lt;&gt;"",VLOOKUP(X36,BY:CE,2,FALSE),"")</f>
      </c>
      <c r="Z36" s="41">
        <f>IF(X36&lt;&gt;"",VLOOKUP(X36,BY:CE,3,FALSE),"")</f>
      </c>
      <c r="AA36" s="41">
        <f>IF(X36&lt;&gt;"",VLOOKUP(X36,BY:CE,4,FALSE),"")</f>
      </c>
      <c r="AB36" s="41">
        <f>IF(X36&lt;&gt;"",VLOOKUP(X36,BY:CE,5,FALSE),"")</f>
      </c>
      <c r="AC36" s="42">
        <f>IF(X36="","",IF(COUNTIF(X30:X45,X36)&gt;VLOOKUP(X36,BY:CH,10,FALSE),"ERRORE! TROPPI GIOCAKORI IN QUESTO RUOLO!",VLOOKUP(X36,BY:CE,6,FALSE)))</f>
      </c>
      <c r="AD36" s="188"/>
      <c r="AE36" s="81"/>
      <c r="AF36" s="70"/>
      <c r="AH36" s="16"/>
      <c r="AI36" s="12"/>
      <c r="AJ36" s="12"/>
      <c r="AK36" s="12"/>
      <c r="AL36" s="12"/>
      <c r="AM36" s="7"/>
      <c r="AN36" s="1"/>
      <c r="AO36" s="16"/>
      <c r="AP36" s="12"/>
      <c r="AQ36" s="12"/>
      <c r="AR36" s="12"/>
      <c r="AS36" s="12"/>
      <c r="AT36" s="7"/>
      <c r="AU36" s="1"/>
      <c r="AV36" s="16"/>
      <c r="AW36" s="12"/>
      <c r="AX36" s="12"/>
      <c r="AY36" s="12"/>
      <c r="AZ36" s="12"/>
      <c r="BA36" s="7"/>
      <c r="BB36" s="1"/>
      <c r="BC36" s="16"/>
      <c r="BD36" s="12"/>
      <c r="BE36" s="12"/>
      <c r="BF36" s="12"/>
      <c r="BG36" s="12"/>
      <c r="BH36" s="7"/>
      <c r="BI36" s="1"/>
      <c r="BJ36" s="16"/>
      <c r="BK36" s="12"/>
      <c r="BL36" s="12"/>
      <c r="BM36" s="12"/>
      <c r="BN36" s="12"/>
      <c r="BO36" s="7"/>
      <c r="BP36" s="1"/>
      <c r="BQ36" s="16"/>
      <c r="BR36" s="12"/>
      <c r="BS36" s="12"/>
      <c r="BT36" s="12"/>
      <c r="BU36" s="12"/>
      <c r="BV36" s="7"/>
      <c r="BW36" s="1"/>
      <c r="BX36" s="79">
        <v>33</v>
      </c>
      <c r="BY36" s="50" t="s">
        <v>1</v>
      </c>
      <c r="BZ36" s="51">
        <v>7</v>
      </c>
      <c r="CA36" s="51">
        <v>3</v>
      </c>
      <c r="CB36" s="51">
        <v>4</v>
      </c>
      <c r="CC36" s="51">
        <v>8</v>
      </c>
      <c r="CD36" s="52" t="s">
        <v>85</v>
      </c>
      <c r="CE36" s="53">
        <v>110</v>
      </c>
      <c r="CF36" s="53" t="s">
        <v>35</v>
      </c>
      <c r="CG36" s="53" t="s">
        <v>38</v>
      </c>
      <c r="CH36" s="53">
        <v>2</v>
      </c>
      <c r="CI36" s="148"/>
      <c r="CJ36" s="6"/>
      <c r="CK36" s="20"/>
      <c r="CL36" s="5"/>
      <c r="CM36" s="5"/>
      <c r="CN36" s="5"/>
      <c r="CO36" s="5"/>
      <c r="CP36" s="5"/>
      <c r="CQ36" s="5"/>
      <c r="CU36" s="5"/>
      <c r="CY36" s="5"/>
      <c r="DC36" s="5"/>
      <c r="DG36" s="5"/>
      <c r="DK36" s="5"/>
    </row>
    <row r="37" spans="2:115" ht="17.25" customHeight="1">
      <c r="B37" s="63"/>
      <c r="C37" s="74">
        <v>8</v>
      </c>
      <c r="D37" s="40">
        <f>IF(BC12&lt;=1,"",VLOOKUP(BC12,DD:DE,2,FALSE))</f>
      </c>
      <c r="E37" s="41">
        <f>IF(D37&lt;&gt;"",VLOOKUP(D37,BY:CE,2,FALSE),"")</f>
      </c>
      <c r="F37" s="41">
        <f>IF(D37&lt;&gt;"",VLOOKUP(D37,BY:CE,3,FALSE),"")</f>
      </c>
      <c r="G37" s="41">
        <f>IF(D37&lt;&gt;"",VLOOKUP(D37,BY:CE,4,FALSE),"")</f>
      </c>
      <c r="H37" s="41">
        <f>IF(D37&lt;&gt;"",VLOOKUP(D37,BY:CE,5,FALSE),"")</f>
      </c>
      <c r="I37" s="42">
        <f>IF(D37="","",IF(COUNTIF(D30:D45,D37)&gt;VLOOKUP(D37,BY:CH,10,FALSE),"ERRORE! TROPPI GIOCATORI IN QUESTO RUOLO!",VLOOKUP(D37,BY:CE,6,FALSE)))</f>
      </c>
      <c r="J37" s="188"/>
      <c r="K37" s="81"/>
      <c r="L37" s="70"/>
      <c r="M37" s="74">
        <v>8</v>
      </c>
      <c r="N37" s="40">
        <f>IF(BJ12&lt;=1,"",VLOOKUP(BJ12,DH:DI,2,FALSE))</f>
      </c>
      <c r="O37" s="41">
        <f>IF(N37&lt;&gt;"",VLOOKUP(N37,BY:CE,2,FALSE),"")</f>
      </c>
      <c r="P37" s="41">
        <f>IF(N37&lt;&gt;"",VLOOKUP(N37,BY:CE,3,FALSE),"")</f>
      </c>
      <c r="Q37" s="41">
        <f>IF(N37&lt;&gt;"",VLOOKUP(N37,BY:CE,4,FALSE),"")</f>
      </c>
      <c r="R37" s="41">
        <f>IF(N37&lt;&gt;"",VLOOKUP(N37,BY:CE,5,FALSE),"")</f>
      </c>
      <c r="S37" s="42">
        <f>IF(N37="","",IF(COUNTIF(N30:N45,N37)&gt;VLOOKUP(N37,BY:CH,10,FALSE),"ERRORE! TROPPI GIOCAKORI IN QUESTO RUOLO!",VLOOKUP(N37,BY:CE,6,FALSE)))</f>
      </c>
      <c r="T37" s="188"/>
      <c r="U37" s="81"/>
      <c r="V37" s="70"/>
      <c r="W37" s="74">
        <v>8</v>
      </c>
      <c r="X37" s="40">
        <f>IF(BQ12&lt;=1,"",VLOOKUP(BQ12,DL:DM,2,FALSE))</f>
      </c>
      <c r="Y37" s="41">
        <f>IF(X37&lt;&gt;"",VLOOKUP(X37,BY:CE,2,FALSE),"")</f>
      </c>
      <c r="Z37" s="41">
        <f>IF(X37&lt;&gt;"",VLOOKUP(X37,BY:CE,3,FALSE),"")</f>
      </c>
      <c r="AA37" s="41">
        <f>IF(X37&lt;&gt;"",VLOOKUP(X37,BY:CE,4,FALSE),"")</f>
      </c>
      <c r="AB37" s="41">
        <f>IF(X37&lt;&gt;"",VLOOKUP(X37,BY:CE,5,FALSE),"")</f>
      </c>
      <c r="AC37" s="42">
        <f>IF(X37="","",IF(COUNTIF(X30:X45,X37)&gt;VLOOKUP(X37,BY:CH,10,FALSE),"ERRORE! TROPPI GIOCAKORI IN QUESTO RUOLO!",VLOOKUP(X37,BY:CE,6,FALSE)))</f>
      </c>
      <c r="AD37" s="188"/>
      <c r="AE37" s="81"/>
      <c r="AF37" s="70"/>
      <c r="AH37" s="16"/>
      <c r="AI37" s="12"/>
      <c r="AJ37" s="12"/>
      <c r="AK37" s="12"/>
      <c r="AL37" s="12"/>
      <c r="AM37" s="7"/>
      <c r="AN37" s="1"/>
      <c r="AO37" s="16"/>
      <c r="AP37" s="12"/>
      <c r="AQ37" s="12"/>
      <c r="AR37" s="12"/>
      <c r="AS37" s="12"/>
      <c r="AT37" s="7"/>
      <c r="AU37" s="1"/>
      <c r="AV37" s="16"/>
      <c r="AW37" s="12"/>
      <c r="AX37" s="12"/>
      <c r="AY37" s="12"/>
      <c r="AZ37" s="12"/>
      <c r="BA37" s="7"/>
      <c r="BB37" s="1"/>
      <c r="BC37" s="16"/>
      <c r="BD37" s="12"/>
      <c r="BE37" s="12"/>
      <c r="BF37" s="12"/>
      <c r="BG37" s="12"/>
      <c r="BH37" s="7"/>
      <c r="BI37" s="1"/>
      <c r="BJ37" s="16"/>
      <c r="BK37" s="12"/>
      <c r="BL37" s="12"/>
      <c r="BM37" s="12"/>
      <c r="BN37" s="12"/>
      <c r="BO37" s="7"/>
      <c r="BP37" s="1"/>
      <c r="BQ37" s="16"/>
      <c r="BR37" s="12"/>
      <c r="BS37" s="12"/>
      <c r="BT37" s="12"/>
      <c r="BU37" s="12"/>
      <c r="BV37" s="7"/>
      <c r="BW37" s="1"/>
      <c r="BX37" s="79">
        <v>34</v>
      </c>
      <c r="BY37" s="46" t="s">
        <v>14</v>
      </c>
      <c r="BZ37" s="47">
        <v>6</v>
      </c>
      <c r="CA37" s="47">
        <v>2</v>
      </c>
      <c r="CB37" s="47">
        <v>3</v>
      </c>
      <c r="CC37" s="47">
        <v>7</v>
      </c>
      <c r="CD37" s="48" t="s">
        <v>92</v>
      </c>
      <c r="CE37" s="49">
        <v>40</v>
      </c>
      <c r="CF37" s="49" t="s">
        <v>21</v>
      </c>
      <c r="CG37" s="49" t="s">
        <v>95</v>
      </c>
      <c r="CH37" s="49">
        <v>16</v>
      </c>
      <c r="CI37" s="136" t="s">
        <v>14</v>
      </c>
      <c r="CJ37" s="6"/>
      <c r="CK37" s="7"/>
      <c r="CL37" s="5"/>
      <c r="CM37" s="5"/>
      <c r="CN37" s="5"/>
      <c r="CO37" s="5"/>
      <c r="CP37" s="5"/>
      <c r="CQ37" s="5"/>
      <c r="CU37" s="5"/>
      <c r="CY37" s="5"/>
      <c r="DC37" s="5"/>
      <c r="DG37" s="5"/>
      <c r="DK37" s="5"/>
    </row>
    <row r="38" spans="2:115" ht="17.25" customHeight="1">
      <c r="B38" s="63"/>
      <c r="C38" s="74">
        <v>9</v>
      </c>
      <c r="D38" s="40">
        <f>IF(BC13&lt;=1,"",VLOOKUP(BC13,DD:DE,2,FALSE))</f>
      </c>
      <c r="E38" s="41">
        <f>IF(D38&lt;&gt;"",VLOOKUP(D38,BY:CE,2,FALSE),"")</f>
      </c>
      <c r="F38" s="41">
        <f>IF(D38&lt;&gt;"",VLOOKUP(D38,BY:CE,3,FALSE),"")</f>
      </c>
      <c r="G38" s="41">
        <f>IF(D38&lt;&gt;"",VLOOKUP(D38,BY:CE,4,FALSE),"")</f>
      </c>
      <c r="H38" s="41">
        <f>IF(D38&lt;&gt;"",VLOOKUP(D38,BY:CE,5,FALSE),"")</f>
      </c>
      <c r="I38" s="42">
        <f>IF(D38="","",IF(COUNTIF(D30:D45,D38)&gt;VLOOKUP(D38,BY:CH,10,FALSE),"ERRORE! TROPPI GIOCATORI IN QUESTO RUOLO!",VLOOKUP(D38,BY:CE,6,FALSE)))</f>
      </c>
      <c r="J38" s="188"/>
      <c r="K38" s="81"/>
      <c r="L38" s="70"/>
      <c r="M38" s="74">
        <v>9</v>
      </c>
      <c r="N38" s="40">
        <f>IF(BJ13&lt;=1,"",VLOOKUP(BJ13,DH:DI,2,FALSE))</f>
      </c>
      <c r="O38" s="41">
        <f>IF(N38&lt;&gt;"",VLOOKUP(N38,BY:CE,2,FALSE),"")</f>
      </c>
      <c r="P38" s="41">
        <f>IF(N38&lt;&gt;"",VLOOKUP(N38,BY:CE,3,FALSE),"")</f>
      </c>
      <c r="Q38" s="41">
        <f>IF(N38&lt;&gt;"",VLOOKUP(N38,BY:CE,4,FALSE),"")</f>
      </c>
      <c r="R38" s="41">
        <f>IF(N38&lt;&gt;"",VLOOKUP(N38,BY:CE,5,FALSE),"")</f>
      </c>
      <c r="S38" s="42">
        <f>IF(N38="","",IF(COUNTIF(N30:N45,N38)&gt;VLOOKUP(N38,BY:CH,10,FALSE),"ERRORE! TROPPI GIOCAKORI IN QUESTO RUOLO!",VLOOKUP(N38,BY:CE,6,FALSE)))</f>
      </c>
      <c r="T38" s="188"/>
      <c r="U38" s="81"/>
      <c r="V38" s="70"/>
      <c r="W38" s="74">
        <v>9</v>
      </c>
      <c r="X38" s="40">
        <f>IF(BQ13&lt;=1,"",VLOOKUP(BQ13,DL:DM,2,FALSE))</f>
      </c>
      <c r="Y38" s="41">
        <f>IF(X38&lt;&gt;"",VLOOKUP(X38,BY:CE,2,FALSE),"")</f>
      </c>
      <c r="Z38" s="41">
        <f>IF(X38&lt;&gt;"",VLOOKUP(X38,BY:CE,3,FALSE),"")</f>
      </c>
      <c r="AA38" s="41">
        <f>IF(X38&lt;&gt;"",VLOOKUP(X38,BY:CE,4,FALSE),"")</f>
      </c>
      <c r="AB38" s="41">
        <f>IF(X38&lt;&gt;"",VLOOKUP(X38,BY:CE,5,FALSE),"")</f>
      </c>
      <c r="AC38" s="42">
        <f>IF(X38="","",IF(COUNTIF(X30:X45,X38)&gt;VLOOKUP(X38,BY:CH,10,FALSE),"ERRORE! TROPPI GIOCAKORI IN QUESTO RUOLO!",VLOOKUP(X38,BY:CE,6,FALSE)))</f>
      </c>
      <c r="AD38" s="188"/>
      <c r="AE38" s="81"/>
      <c r="AF38" s="70"/>
      <c r="AH38" s="16"/>
      <c r="AI38" s="12"/>
      <c r="AJ38" s="12"/>
      <c r="AK38" s="12"/>
      <c r="AL38" s="12"/>
      <c r="AM38" s="7"/>
      <c r="AN38" s="1"/>
      <c r="AO38" s="16"/>
      <c r="AP38" s="12"/>
      <c r="AQ38" s="12"/>
      <c r="AR38" s="12"/>
      <c r="AS38" s="12"/>
      <c r="AT38" s="7"/>
      <c r="AU38" s="1"/>
      <c r="AV38" s="16"/>
      <c r="AW38" s="12"/>
      <c r="AX38" s="12"/>
      <c r="AY38" s="12"/>
      <c r="AZ38" s="12"/>
      <c r="BA38" s="7"/>
      <c r="BB38" s="1"/>
      <c r="BC38" s="16"/>
      <c r="BD38" s="12"/>
      <c r="BE38" s="12"/>
      <c r="BF38" s="12"/>
      <c r="BG38" s="12"/>
      <c r="BH38" s="7"/>
      <c r="BI38" s="1"/>
      <c r="BJ38" s="16"/>
      <c r="BK38" s="12"/>
      <c r="BL38" s="12"/>
      <c r="BM38" s="12"/>
      <c r="BN38" s="12"/>
      <c r="BO38" s="7"/>
      <c r="BP38" s="1"/>
      <c r="BQ38" s="16"/>
      <c r="BR38" s="12"/>
      <c r="BS38" s="12"/>
      <c r="BT38" s="12"/>
      <c r="BU38" s="12"/>
      <c r="BV38" s="7"/>
      <c r="BW38" s="1"/>
      <c r="BX38" s="79">
        <v>35</v>
      </c>
      <c r="BY38" s="3" t="s">
        <v>88</v>
      </c>
      <c r="BZ38" s="4">
        <v>6</v>
      </c>
      <c r="CA38" s="4">
        <v>2</v>
      </c>
      <c r="CB38" s="4">
        <v>3</v>
      </c>
      <c r="CC38" s="4">
        <v>7</v>
      </c>
      <c r="CD38" s="20" t="s">
        <v>206</v>
      </c>
      <c r="CE38" s="5">
        <v>40</v>
      </c>
      <c r="CF38" s="5" t="s">
        <v>21</v>
      </c>
      <c r="CG38" s="5" t="s">
        <v>95</v>
      </c>
      <c r="CH38" s="5">
        <v>1</v>
      </c>
      <c r="CI38" s="137"/>
      <c r="CJ38" s="6"/>
      <c r="CK38" s="7"/>
      <c r="CL38" s="5"/>
      <c r="CM38" s="5"/>
      <c r="CN38" s="5"/>
      <c r="CO38" s="5"/>
      <c r="CP38" s="5"/>
      <c r="CQ38" s="5"/>
      <c r="CU38" s="5"/>
      <c r="CY38" s="5"/>
      <c r="DC38" s="5"/>
      <c r="DG38" s="5"/>
      <c r="DK38" s="5"/>
    </row>
    <row r="39" spans="2:115" ht="17.25" customHeight="1">
      <c r="B39" s="63"/>
      <c r="C39" s="74">
        <v>10</v>
      </c>
      <c r="D39" s="40">
        <f>IF(BC14&lt;=1,"",VLOOKUP(BC14,DD:DE,2,FALSE))</f>
      </c>
      <c r="E39" s="41">
        <f>IF(D39&lt;&gt;"",VLOOKUP(D39,BY:CE,2,FALSE),"")</f>
      </c>
      <c r="F39" s="41">
        <f>IF(D39&lt;&gt;"",VLOOKUP(D39,BY:CE,3,FALSE),"")</f>
      </c>
      <c r="G39" s="41">
        <f>IF(D39&lt;&gt;"",VLOOKUP(D39,BY:CE,4,FALSE),"")</f>
      </c>
      <c r="H39" s="41">
        <f>IF(D39&lt;&gt;"",VLOOKUP(D39,BY:CE,5,FALSE),"")</f>
      </c>
      <c r="I39" s="42">
        <f>IF(D39="","",IF(COUNTIF(D30:D45,D39)&gt;VLOOKUP(D39,BY:CH,10,FALSE),"ERRORE! TROPPI GIOCATORI IN QUESTO RUOLO!",VLOOKUP(D39,BY:CE,6,FALSE)))</f>
      </c>
      <c r="J39" s="188"/>
      <c r="K39" s="81"/>
      <c r="L39" s="70"/>
      <c r="M39" s="74">
        <v>10</v>
      </c>
      <c r="N39" s="40">
        <f>IF(BJ14&lt;=1,"",VLOOKUP(BJ14,DH:DI,2,FALSE))</f>
      </c>
      <c r="O39" s="41">
        <f>IF(N39&lt;&gt;"",VLOOKUP(N39,BY:CE,2,FALSE),"")</f>
      </c>
      <c r="P39" s="41">
        <f>IF(N39&lt;&gt;"",VLOOKUP(N39,BY:CE,3,FALSE),"")</f>
      </c>
      <c r="Q39" s="41">
        <f>IF(N39&lt;&gt;"",VLOOKUP(N39,BY:CE,4,FALSE),"")</f>
      </c>
      <c r="R39" s="41">
        <f>IF(N39&lt;&gt;"",VLOOKUP(N39,BY:CE,5,FALSE),"")</f>
      </c>
      <c r="S39" s="42">
        <f>IF(N39="","",IF(COUNTIF(N30:N45,N39)&gt;VLOOKUP(N39,BY:CH,10,FALSE),"ERRORE! TROPPI GIOCAKORI IN QUESTO RUOLO!",VLOOKUP(N39,BY:CE,6,FALSE)))</f>
      </c>
      <c r="T39" s="188"/>
      <c r="U39" s="81"/>
      <c r="V39" s="70"/>
      <c r="W39" s="74">
        <v>10</v>
      </c>
      <c r="X39" s="40">
        <f>IF(BQ14&lt;=1,"",VLOOKUP(BQ14,DL:DM,2,FALSE))</f>
      </c>
      <c r="Y39" s="41">
        <f>IF(X39&lt;&gt;"",VLOOKUP(X39,BY:CE,2,FALSE),"")</f>
      </c>
      <c r="Z39" s="41">
        <f>IF(X39&lt;&gt;"",VLOOKUP(X39,BY:CE,3,FALSE),"")</f>
      </c>
      <c r="AA39" s="41">
        <f>IF(X39&lt;&gt;"",VLOOKUP(X39,BY:CE,4,FALSE),"")</f>
      </c>
      <c r="AB39" s="41">
        <f>IF(X39&lt;&gt;"",VLOOKUP(X39,BY:CE,5,FALSE),"")</f>
      </c>
      <c r="AC39" s="42">
        <f>IF(X39="","",IF(COUNTIF(X30:X45,X39)&gt;VLOOKUP(X39,BY:CH,10,FALSE),"ERRORE! TROPPI GIOCAKORI IN QUESTO RUOLO!",VLOOKUP(X39,BY:CE,6,FALSE)))</f>
      </c>
      <c r="AD39" s="188"/>
      <c r="AE39" s="81"/>
      <c r="AF39" s="70"/>
      <c r="AH39" s="16"/>
      <c r="AI39" s="12"/>
      <c r="AJ39" s="12"/>
      <c r="AK39" s="12"/>
      <c r="AL39" s="12"/>
      <c r="AM39" s="7"/>
      <c r="AN39" s="1"/>
      <c r="AO39" s="16"/>
      <c r="AP39" s="12"/>
      <c r="AQ39" s="12"/>
      <c r="AR39" s="12"/>
      <c r="AS39" s="12"/>
      <c r="AT39" s="7"/>
      <c r="AU39" s="1"/>
      <c r="AV39" s="16"/>
      <c r="AW39" s="12"/>
      <c r="AX39" s="12"/>
      <c r="AY39" s="12"/>
      <c r="AZ39" s="12"/>
      <c r="BA39" s="7"/>
      <c r="BB39" s="1"/>
      <c r="BC39" s="16"/>
      <c r="BD39" s="12"/>
      <c r="BE39" s="12"/>
      <c r="BF39" s="12"/>
      <c r="BG39" s="12"/>
      <c r="BH39" s="7"/>
      <c r="BI39" s="1"/>
      <c r="BJ39" s="16"/>
      <c r="BK39" s="12"/>
      <c r="BL39" s="12"/>
      <c r="BM39" s="12"/>
      <c r="BN39" s="12"/>
      <c r="BO39" s="7"/>
      <c r="BP39" s="1"/>
      <c r="BQ39" s="16"/>
      <c r="BR39" s="12"/>
      <c r="BS39" s="12"/>
      <c r="BT39" s="12"/>
      <c r="BU39" s="12"/>
      <c r="BV39" s="7"/>
      <c r="BW39" s="1"/>
      <c r="BX39" s="79">
        <v>36</v>
      </c>
      <c r="BY39" s="3" t="s">
        <v>90</v>
      </c>
      <c r="BZ39" s="4">
        <v>6</v>
      </c>
      <c r="CA39" s="4">
        <v>2</v>
      </c>
      <c r="CB39" s="4">
        <v>3</v>
      </c>
      <c r="CC39" s="4">
        <v>7</v>
      </c>
      <c r="CD39" s="20" t="s">
        <v>207</v>
      </c>
      <c r="CE39" s="5">
        <v>40</v>
      </c>
      <c r="CF39" s="5" t="s">
        <v>21</v>
      </c>
      <c r="CG39" s="5" t="s">
        <v>95</v>
      </c>
      <c r="CH39" s="5">
        <v>1</v>
      </c>
      <c r="CI39" s="137"/>
      <c r="CJ39" s="6"/>
      <c r="CK39" s="7"/>
      <c r="CL39" s="5"/>
      <c r="CM39" s="5"/>
      <c r="CN39" s="5"/>
      <c r="CO39" s="5"/>
      <c r="CP39" s="5"/>
      <c r="CQ39" s="5"/>
      <c r="CU39" s="5"/>
      <c r="CY39" s="5"/>
      <c r="DC39" s="5"/>
      <c r="DG39" s="5"/>
      <c r="DK39" s="5"/>
    </row>
    <row r="40" spans="2:115" ht="17.25" customHeight="1">
      <c r="B40" s="63"/>
      <c r="C40" s="74">
        <v>11</v>
      </c>
      <c r="D40" s="40">
        <f>IF(BC15&lt;=1,"",VLOOKUP(BC15,DD:DE,2,FALSE))</f>
      </c>
      <c r="E40" s="41">
        <f>IF(D40&lt;&gt;"",VLOOKUP(D40,BY:CE,2,FALSE),"")</f>
      </c>
      <c r="F40" s="41">
        <f>IF(D40&lt;&gt;"",VLOOKUP(D40,BY:CE,3,FALSE),"")</f>
      </c>
      <c r="G40" s="41">
        <f>IF(D40&lt;&gt;"",VLOOKUP(D40,BY:CE,4,FALSE),"")</f>
      </c>
      <c r="H40" s="41">
        <f>IF(D40&lt;&gt;"",VLOOKUP(D40,BY:CE,5,FALSE),"")</f>
      </c>
      <c r="I40" s="42">
        <f>IF(D40="","",IF(COUNTIF(D30:D45,D40)&gt;VLOOKUP(D40,BY:CH,10,FALSE),"ERRORE! TROPPI GIOCATORI IN QUESTO RUOLO!",VLOOKUP(D40,BY:CE,6,FALSE)))</f>
      </c>
      <c r="J40" s="188"/>
      <c r="K40" s="81"/>
      <c r="L40" s="70"/>
      <c r="M40" s="74">
        <v>11</v>
      </c>
      <c r="N40" s="40">
        <f>IF(BJ15&lt;=1,"",VLOOKUP(BJ15,DH:DI,2,FALSE))</f>
      </c>
      <c r="O40" s="41">
        <f>IF(N40&lt;&gt;"",VLOOKUP(N40,BY:CE,2,FALSE),"")</f>
      </c>
      <c r="P40" s="41">
        <f>IF(N40&lt;&gt;"",VLOOKUP(N40,BY:CE,3,FALSE),"")</f>
      </c>
      <c r="Q40" s="41">
        <f>IF(N40&lt;&gt;"",VLOOKUP(N40,BY:CE,4,FALSE),"")</f>
      </c>
      <c r="R40" s="41">
        <f>IF(N40&lt;&gt;"",VLOOKUP(N40,BY:CE,5,FALSE),"")</f>
      </c>
      <c r="S40" s="42">
        <f>IF(N40="","",IF(COUNTIF(N30:N45,N40)&gt;VLOOKUP(N40,BY:CH,10,FALSE),"ERRORE! TROPPI GIOCAKORI IN QUESTO RUOLO!",VLOOKUP(N40,BY:CE,6,FALSE)))</f>
      </c>
      <c r="T40" s="188"/>
      <c r="U40" s="81"/>
      <c r="V40" s="70"/>
      <c r="W40" s="74">
        <v>11</v>
      </c>
      <c r="X40" s="40">
        <f>IF(BQ15&lt;=1,"",VLOOKUP(BQ15,DL:DM,2,FALSE))</f>
      </c>
      <c r="Y40" s="41">
        <f>IF(X40&lt;&gt;"",VLOOKUP(X40,BY:CE,2,FALSE),"")</f>
      </c>
      <c r="Z40" s="41">
        <f>IF(X40&lt;&gt;"",VLOOKUP(X40,BY:CE,3,FALSE),"")</f>
      </c>
      <c r="AA40" s="41">
        <f>IF(X40&lt;&gt;"",VLOOKUP(X40,BY:CE,4,FALSE),"")</f>
      </c>
      <c r="AB40" s="41">
        <f>IF(X40&lt;&gt;"",VLOOKUP(X40,BY:CE,5,FALSE),"")</f>
      </c>
      <c r="AC40" s="42">
        <f>IF(X40="","",IF(COUNTIF(X30:X45,X40)&gt;VLOOKUP(X40,BY:CH,10,FALSE),"ERRORE! TROPPI GIOCAKORI IN QUESTO RUOLO!",VLOOKUP(X40,BY:CE,6,FALSE)))</f>
      </c>
      <c r="AD40" s="188"/>
      <c r="AE40" s="81"/>
      <c r="AF40" s="70"/>
      <c r="AH40" s="16"/>
      <c r="AI40" s="12"/>
      <c r="AJ40" s="12"/>
      <c r="AK40" s="12"/>
      <c r="AL40" s="12"/>
      <c r="AM40" s="7"/>
      <c r="AN40" s="1"/>
      <c r="AO40" s="16"/>
      <c r="AP40" s="12"/>
      <c r="AQ40" s="12"/>
      <c r="AR40" s="12"/>
      <c r="AS40" s="12"/>
      <c r="AT40" s="7"/>
      <c r="AU40" s="1"/>
      <c r="AV40" s="16"/>
      <c r="AW40" s="12"/>
      <c r="AX40" s="12"/>
      <c r="AY40" s="12"/>
      <c r="AZ40" s="12"/>
      <c r="BA40" s="7"/>
      <c r="BB40" s="1"/>
      <c r="BC40" s="16"/>
      <c r="BD40" s="12"/>
      <c r="BE40" s="12"/>
      <c r="BF40" s="12"/>
      <c r="BG40" s="12"/>
      <c r="BH40" s="7"/>
      <c r="BI40" s="1"/>
      <c r="BJ40" s="16"/>
      <c r="BK40" s="12"/>
      <c r="BL40" s="12"/>
      <c r="BM40" s="12"/>
      <c r="BN40" s="12"/>
      <c r="BO40" s="7"/>
      <c r="BP40" s="1"/>
      <c r="BQ40" s="16"/>
      <c r="BR40" s="12"/>
      <c r="BS40" s="12"/>
      <c r="BT40" s="12"/>
      <c r="BU40" s="12"/>
      <c r="BV40" s="7"/>
      <c r="BW40" s="1"/>
      <c r="BX40" s="79">
        <v>37</v>
      </c>
      <c r="BY40" s="3" t="s">
        <v>91</v>
      </c>
      <c r="BZ40" s="4">
        <v>3</v>
      </c>
      <c r="CA40" s="4">
        <v>7</v>
      </c>
      <c r="CB40" s="4">
        <v>3</v>
      </c>
      <c r="CC40" s="4">
        <v>7</v>
      </c>
      <c r="CD40" s="20" t="s">
        <v>93</v>
      </c>
      <c r="CE40" s="5">
        <v>70</v>
      </c>
      <c r="CF40" s="5" t="s">
        <v>58</v>
      </c>
      <c r="CG40" s="5" t="s">
        <v>11</v>
      </c>
      <c r="CH40" s="5">
        <v>1</v>
      </c>
      <c r="CI40" s="137"/>
      <c r="CJ40" s="6"/>
      <c r="CK40" s="7"/>
      <c r="CL40" s="5"/>
      <c r="CM40" s="5"/>
      <c r="CN40" s="5"/>
      <c r="CO40" s="5"/>
      <c r="CP40" s="5"/>
      <c r="CQ40" s="5"/>
      <c r="CU40" s="5"/>
      <c r="CY40" s="5"/>
      <c r="DC40" s="5"/>
      <c r="DG40" s="5"/>
      <c r="DK40" s="5"/>
    </row>
    <row r="41" spans="2:144" ht="17.25" customHeight="1">
      <c r="B41" s="63"/>
      <c r="C41" s="74">
        <v>12</v>
      </c>
      <c r="D41" s="40">
        <f>IF(BC16&lt;=1,"",VLOOKUP(BC16,DD:DE,2,FALSE))</f>
      </c>
      <c r="E41" s="41">
        <f>IF(D41&lt;&gt;"",VLOOKUP(D41,BY:CE,2,FALSE),"")</f>
      </c>
      <c r="F41" s="41">
        <f>IF(D41&lt;&gt;"",VLOOKUP(D41,BY:CE,3,FALSE),"")</f>
      </c>
      <c r="G41" s="41">
        <f>IF(D41&lt;&gt;"",VLOOKUP(D41,BY:CE,4,FALSE),"")</f>
      </c>
      <c r="H41" s="41">
        <f>IF(D41&lt;&gt;"",VLOOKUP(D41,BY:CE,5,FALSE),"")</f>
      </c>
      <c r="I41" s="42">
        <f>IF(D41="","",IF(COUNTIF(D30:D45,D41)&gt;VLOOKUP(D41,BY:CH,10,FALSE),"ERRORE! TROPPI GIOCATORI IN QUESTO RUOLO!",VLOOKUP(D41,BY:CE,6,FALSE)))</f>
      </c>
      <c r="J41" s="188"/>
      <c r="K41" s="81"/>
      <c r="L41" s="70"/>
      <c r="M41" s="74">
        <v>12</v>
      </c>
      <c r="N41" s="40">
        <f>IF(BJ16&lt;=1,"",VLOOKUP(BJ16,DH:DI,2,FALSE))</f>
      </c>
      <c r="O41" s="41">
        <f>IF(N41&lt;&gt;"",VLOOKUP(N41,BY:CE,2,FALSE),"")</f>
      </c>
      <c r="P41" s="41">
        <f>IF(N41&lt;&gt;"",VLOOKUP(N41,BY:CE,3,FALSE),"")</f>
      </c>
      <c r="Q41" s="41">
        <f>IF(N41&lt;&gt;"",VLOOKUP(N41,BY:CE,4,FALSE),"")</f>
      </c>
      <c r="R41" s="41">
        <f>IF(N41&lt;&gt;"",VLOOKUP(N41,BY:CE,5,FALSE),"")</f>
      </c>
      <c r="S41" s="42">
        <f>IF(N41="","",IF(COUNTIF(N30:N45,N41)&gt;VLOOKUP(N41,BY:CH,10,FALSE),"ERRORE! TROPPI GIOCAKORI IN QUESTO RUOLO!",VLOOKUP(N41,BY:CE,6,FALSE)))</f>
      </c>
      <c r="T41" s="188"/>
      <c r="U41" s="81"/>
      <c r="V41" s="70"/>
      <c r="W41" s="74">
        <v>12</v>
      </c>
      <c r="X41" s="40">
        <f>IF(BQ16&lt;=1,"",VLOOKUP(BQ16,DL:DM,2,FALSE))</f>
      </c>
      <c r="Y41" s="41">
        <f>IF(X41&lt;&gt;"",VLOOKUP(X41,BY:CE,2,FALSE),"")</f>
      </c>
      <c r="Z41" s="41">
        <f>IF(X41&lt;&gt;"",VLOOKUP(X41,BY:CE,3,FALSE),"")</f>
      </c>
      <c r="AA41" s="41">
        <f>IF(X41&lt;&gt;"",VLOOKUP(X41,BY:CE,4,FALSE),"")</f>
      </c>
      <c r="AB41" s="41">
        <f>IF(X41&lt;&gt;"",VLOOKUP(X41,BY:CE,5,FALSE),"")</f>
      </c>
      <c r="AC41" s="42">
        <f>IF(X41="","",IF(COUNTIF(X30:X45,X41)&gt;VLOOKUP(X41,BY:CH,10,FALSE),"ERRORE! TROPPI GIOCAKORI IN QUESTO RUOLO!",VLOOKUP(X41,BY:CE,6,FALSE)))</f>
      </c>
      <c r="AD41" s="188"/>
      <c r="AE41" s="81"/>
      <c r="AF41" s="70"/>
      <c r="BX41" s="79">
        <v>38</v>
      </c>
      <c r="BY41" s="3" t="s">
        <v>89</v>
      </c>
      <c r="BZ41" s="4">
        <v>7</v>
      </c>
      <c r="CA41" s="4">
        <v>2</v>
      </c>
      <c r="CB41" s="4">
        <v>3</v>
      </c>
      <c r="CC41" s="4">
        <v>7</v>
      </c>
      <c r="CD41" s="20" t="s">
        <v>208</v>
      </c>
      <c r="CE41" s="5">
        <v>70</v>
      </c>
      <c r="CF41" s="5" t="s">
        <v>21</v>
      </c>
      <c r="CG41" s="5" t="s">
        <v>95</v>
      </c>
      <c r="CH41" s="5">
        <v>1</v>
      </c>
      <c r="CI41" s="137"/>
      <c r="CJ41" s="6"/>
      <c r="CK41" s="7"/>
      <c r="CL41" s="5"/>
      <c r="CM41" s="5"/>
      <c r="CN41" s="5"/>
      <c r="CO41" s="5"/>
      <c r="CP41" s="5"/>
      <c r="CQ41" s="5"/>
      <c r="CR41" s="31">
        <f>IF(CS41="","",#REF!+1)</f>
      </c>
      <c r="CS41" s="2"/>
      <c r="CT41" s="32"/>
      <c r="CU41" s="5"/>
      <c r="CV41" s="31">
        <f>IF(CW41="","",#REF!+1)</f>
      </c>
      <c r="CW41" s="2"/>
      <c r="CX41" s="32"/>
      <c r="CY41" s="5"/>
      <c r="CZ41" s="31">
        <f>IF(DA41="","",#REF!+1)</f>
      </c>
      <c r="DA41" s="2"/>
      <c r="DB41" s="32"/>
      <c r="DC41" s="5"/>
      <c r="DD41" s="31">
        <f>IF(DE41="","",#REF!+1)</f>
      </c>
      <c r="DE41" s="2"/>
      <c r="DF41" s="32"/>
      <c r="DG41" s="5"/>
      <c r="DH41" s="31">
        <f>IF(DI41="","",#REF!+1)</f>
      </c>
      <c r="DI41" s="2"/>
      <c r="DJ41" s="32"/>
      <c r="DK41" s="5"/>
      <c r="DL41" s="31">
        <f>IF(DM41="","",#REF!+1)</f>
      </c>
      <c r="DM41" s="2"/>
      <c r="DN41" s="32"/>
      <c r="DO41" s="5"/>
      <c r="DP41" s="6"/>
      <c r="DQ41" s="3"/>
      <c r="DR41" s="3"/>
      <c r="DS41" s="3"/>
      <c r="DT41" s="75"/>
      <c r="DU41" s="76"/>
      <c r="DV41" s="3"/>
      <c r="DW41" s="3"/>
      <c r="DX41" s="3"/>
      <c r="DY41" s="3"/>
      <c r="DZ41" s="36"/>
      <c r="EA41" s="75"/>
      <c r="EB41" s="3"/>
      <c r="EC41" s="3"/>
      <c r="ED41" s="36"/>
      <c r="EE41" s="3"/>
      <c r="EF41" s="3"/>
      <c r="EG41" s="3"/>
      <c r="EH41" s="3"/>
      <c r="EI41" s="3"/>
      <c r="EJ41" s="3"/>
      <c r="EK41" s="36"/>
      <c r="EL41" s="3"/>
      <c r="EM41" s="3"/>
      <c r="EN41" s="3"/>
    </row>
    <row r="42" spans="2:144" ht="17.25" customHeight="1">
      <c r="B42" s="63"/>
      <c r="C42" s="74">
        <v>13</v>
      </c>
      <c r="D42" s="40">
        <f>IF(BC17&lt;=1,"",VLOOKUP(BC17,DD:DE,2,FALSE))</f>
      </c>
      <c r="E42" s="41">
        <f>IF(D42&lt;&gt;"",VLOOKUP(D42,BY:CE,2,FALSE),"")</f>
      </c>
      <c r="F42" s="41">
        <f>IF(D42&lt;&gt;"",VLOOKUP(D42,BY:CE,3,FALSE),"")</f>
      </c>
      <c r="G42" s="41">
        <f>IF(D42&lt;&gt;"",VLOOKUP(D42,BY:CE,4,FALSE),"")</f>
      </c>
      <c r="H42" s="41">
        <f>IF(D42&lt;&gt;"",VLOOKUP(D42,BY:CE,5,FALSE),"")</f>
      </c>
      <c r="I42" s="42">
        <f>IF(D42="","",IF(COUNTIF(D30:D45,D42)&gt;VLOOKUP(D42,BY:CH,10,FALSE),"ERRORE! TROPPI GIOCATORI IN QUESTO RUOLO!",VLOOKUP(D42,BY:CE,6,FALSE)))</f>
      </c>
      <c r="J42" s="188"/>
      <c r="K42" s="81"/>
      <c r="L42" s="70"/>
      <c r="M42" s="74">
        <v>13</v>
      </c>
      <c r="N42" s="40">
        <f>IF(BJ17&lt;=1,"",VLOOKUP(BJ17,DH:DI,2,FALSE))</f>
      </c>
      <c r="O42" s="41">
        <f>IF(N42&lt;&gt;"",VLOOKUP(N42,BY:CE,2,FALSE),"")</f>
      </c>
      <c r="P42" s="41">
        <f>IF(N42&lt;&gt;"",VLOOKUP(N42,BY:CE,3,FALSE),"")</f>
      </c>
      <c r="Q42" s="41">
        <f>IF(N42&lt;&gt;"",VLOOKUP(N42,BY:CE,4,FALSE),"")</f>
      </c>
      <c r="R42" s="41">
        <f>IF(N42&lt;&gt;"",VLOOKUP(N42,BY:CE,5,FALSE),"")</f>
      </c>
      <c r="S42" s="42">
        <f>IF(N42="","",IF(COUNTIF(N30:N45,N42)&gt;VLOOKUP(N42,BY:CH,10,FALSE),"ERRORE! TROPPI GIOCAKORI IN QUESTO RUOLO!",VLOOKUP(N42,BY:CE,6,FALSE)))</f>
      </c>
      <c r="T42" s="188"/>
      <c r="U42" s="81"/>
      <c r="V42" s="70"/>
      <c r="W42" s="74">
        <v>13</v>
      </c>
      <c r="X42" s="40">
        <f>IF(BQ17&lt;=1,"",VLOOKUP(BQ17,DL:DM,2,FALSE))</f>
      </c>
      <c r="Y42" s="41">
        <f>IF(X42&lt;&gt;"",VLOOKUP(X42,BY:CE,2,FALSE),"")</f>
      </c>
      <c r="Z42" s="41">
        <f>IF(X42&lt;&gt;"",VLOOKUP(X42,BY:CE,3,FALSE),"")</f>
      </c>
      <c r="AA42" s="41">
        <f>IF(X42&lt;&gt;"",VLOOKUP(X42,BY:CE,4,FALSE),"")</f>
      </c>
      <c r="AB42" s="41">
        <f>IF(X42&lt;&gt;"",VLOOKUP(X42,BY:CE,5,FALSE),"")</f>
      </c>
      <c r="AC42" s="42">
        <f>IF(X42="","",IF(COUNTIF(X30:X45,X42)&gt;VLOOKUP(X42,BY:CH,10,FALSE),"ERRORE! TROPPI GIOCAKORI IN QUESTO RUOLO!",VLOOKUP(X42,BY:CE,6,FALSE)))</f>
      </c>
      <c r="AD42" s="188"/>
      <c r="AE42" s="81"/>
      <c r="AF42" s="69"/>
      <c r="BX42" s="79">
        <v>39</v>
      </c>
      <c r="BY42" s="50" t="s">
        <v>6</v>
      </c>
      <c r="BZ42" s="51">
        <v>4</v>
      </c>
      <c r="CA42" s="51">
        <v>5</v>
      </c>
      <c r="CB42" s="51">
        <v>1</v>
      </c>
      <c r="CC42" s="51">
        <v>9</v>
      </c>
      <c r="CD42" s="52" t="s">
        <v>94</v>
      </c>
      <c r="CE42" s="53">
        <v>110</v>
      </c>
      <c r="CF42" s="53" t="s">
        <v>58</v>
      </c>
      <c r="CG42" s="53" t="s">
        <v>11</v>
      </c>
      <c r="CH42" s="53">
        <v>2</v>
      </c>
      <c r="CI42" s="138"/>
      <c r="CJ42" s="6"/>
      <c r="CK42" s="7"/>
      <c r="CL42" s="5"/>
      <c r="CM42" s="5"/>
      <c r="CN42" s="5"/>
      <c r="CO42" s="5"/>
      <c r="CP42" s="5"/>
      <c r="CQ42" s="5"/>
      <c r="CR42" s="31">
        <f aca="true" t="shared" si="12" ref="CR42:CR51">IF(CS42="","",CR41+1)</f>
      </c>
      <c r="CS42" s="2"/>
      <c r="CT42" s="32"/>
      <c r="CU42" s="5"/>
      <c r="CV42" s="31">
        <f aca="true" t="shared" si="13" ref="CV42:CV51">IF(CW42="","",CV41+1)</f>
      </c>
      <c r="CW42" s="2"/>
      <c r="CX42" s="32"/>
      <c r="CY42" s="5"/>
      <c r="CZ42" s="31">
        <f aca="true" t="shared" si="14" ref="CZ42:CZ51">IF(DA42="","",CZ41+1)</f>
      </c>
      <c r="DA42" s="2"/>
      <c r="DB42" s="32"/>
      <c r="DC42" s="5"/>
      <c r="DD42" s="31">
        <f aca="true" t="shared" si="15" ref="DD42:DD51">IF(DE42="","",DD41+1)</f>
      </c>
      <c r="DE42" s="2"/>
      <c r="DF42" s="32"/>
      <c r="DG42" s="5"/>
      <c r="DH42" s="31">
        <f aca="true" t="shared" si="16" ref="DH42:DH51">IF(DI42="","",DH41+1)</f>
      </c>
      <c r="DI42" s="2"/>
      <c r="DJ42" s="32"/>
      <c r="DK42" s="5"/>
      <c r="DL42" s="31">
        <f aca="true" t="shared" si="17" ref="DL42:DL51">IF(DM42="","",DL41+1)</f>
      </c>
      <c r="DM42" s="2"/>
      <c r="DN42" s="32"/>
      <c r="DO42" s="5"/>
      <c r="DP42" s="6"/>
      <c r="DQ42" s="3"/>
      <c r="DR42" s="75"/>
      <c r="DS42" s="3"/>
      <c r="DT42" s="3"/>
      <c r="DU42" s="36"/>
      <c r="DV42" s="3"/>
      <c r="DW42" s="3"/>
      <c r="DX42" s="3"/>
      <c r="DY42" s="55"/>
      <c r="DZ42" s="3"/>
      <c r="EA42" s="3"/>
      <c r="EB42" s="3"/>
      <c r="EC42" s="3"/>
      <c r="ED42" s="3"/>
      <c r="EE42" s="36"/>
      <c r="EF42" s="3"/>
      <c r="EG42" s="3"/>
      <c r="EH42" s="3"/>
      <c r="EI42" s="3"/>
      <c r="EJ42" s="3"/>
      <c r="EK42" s="3"/>
      <c r="EL42" s="3"/>
      <c r="EM42" s="3"/>
      <c r="EN42" s="3"/>
    </row>
    <row r="43" spans="2:144" ht="17.25" customHeight="1">
      <c r="B43" s="63"/>
      <c r="C43" s="82">
        <v>14</v>
      </c>
      <c r="D43" s="83">
        <f>IF(BC18&lt;=1,"",VLOOKUP(BC18,DD:DE,2,FALSE))</f>
      </c>
      <c r="E43" s="84">
        <f>IF(D43&lt;&gt;"",VLOOKUP(D43,BY:CE,2,FALSE),"")</f>
      </c>
      <c r="F43" s="84">
        <f>IF(D43&lt;&gt;"",VLOOKUP(D43,BY:CE,3,FALSE),"")</f>
      </c>
      <c r="G43" s="84">
        <f>IF(D43&lt;&gt;"",VLOOKUP(D43,BY:CE,4,FALSE),"")</f>
      </c>
      <c r="H43" s="84">
        <f>IF(D43&lt;&gt;"",VLOOKUP(D43,BY:CE,5,FALSE),"")</f>
      </c>
      <c r="I43" s="42">
        <f>IF(D43="","",IF(COUNTIF(D30:D45,D43)&gt;VLOOKUP(D43,BY:CH,10,FALSE),"ERRORE! TROPPI GIOCATORI IN QUESTO RUOLO!",VLOOKUP(D43,BY:CE,6,FALSE)))</f>
      </c>
      <c r="J43" s="188"/>
      <c r="K43" s="81"/>
      <c r="L43" s="70"/>
      <c r="M43" s="82">
        <v>14</v>
      </c>
      <c r="N43" s="83">
        <f>IF(BJ18&lt;=1,"",VLOOKUP(BJ18,DH:DI,2,FALSE))</f>
      </c>
      <c r="O43" s="84">
        <f>IF(N43&lt;&gt;"",VLOOKUP(N43,BY:CE,2,FALSE),"")</f>
      </c>
      <c r="P43" s="84">
        <f>IF(N43&lt;&gt;"",VLOOKUP(N43,BY:CE,3,FALSE),"")</f>
      </c>
      <c r="Q43" s="84">
        <f>IF(N43&lt;&gt;"",VLOOKUP(N43,BY:CE,4,FALSE),"")</f>
      </c>
      <c r="R43" s="84">
        <f>IF(N43&lt;&gt;"",VLOOKUP(N43,BY:CE,5,FALSE),"")</f>
      </c>
      <c r="S43" s="42">
        <f>IF(N43="","",IF(COUNTIF(N30:N45,N43)&gt;VLOOKUP(N43,BY:CH,10,FALSE),"ERRORE! TROPPI GIOCAKORI IN QUESTO RUOLO!",VLOOKUP(N43,BY:CE,6,FALSE)))</f>
      </c>
      <c r="T43" s="188"/>
      <c r="U43" s="81"/>
      <c r="V43" s="70"/>
      <c r="W43" s="82">
        <v>14</v>
      </c>
      <c r="X43" s="83">
        <f>IF(BQ18&lt;=1,"",VLOOKUP(BQ18,DL:DM,2,FALSE))</f>
      </c>
      <c r="Y43" s="84">
        <f>IF(X43&lt;&gt;"",VLOOKUP(X43,BY:CE,2,FALSE),"")</f>
      </c>
      <c r="Z43" s="84">
        <f>IF(X43&lt;&gt;"",VLOOKUP(X43,BY:CE,3,FALSE),"")</f>
      </c>
      <c r="AA43" s="84">
        <f>IF(X43&lt;&gt;"",VLOOKUP(X43,BY:CE,4,FALSE),"")</f>
      </c>
      <c r="AB43" s="84">
        <f>IF(X43&lt;&gt;"",VLOOKUP(X43,BY:CE,5,FALSE),"")</f>
      </c>
      <c r="AC43" s="42">
        <f>IF(X43="","",IF(COUNTIF(X30:X45,X43)&gt;VLOOKUP(X43,BY:CH,10,FALSE),"ERRORE! TROPPI GIOCAKORI IN QUESTO RUOLO!",VLOOKUP(X43,BY:CE,6,FALSE)))</f>
      </c>
      <c r="AD43" s="188"/>
      <c r="AE43" s="81"/>
      <c r="AF43" s="69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79">
        <v>40</v>
      </c>
      <c r="BY43" s="54" t="s">
        <v>16</v>
      </c>
      <c r="BZ43" s="47">
        <v>5</v>
      </c>
      <c r="CA43" s="47">
        <v>2</v>
      </c>
      <c r="CB43" s="47">
        <v>3</v>
      </c>
      <c r="CC43" s="47">
        <v>6</v>
      </c>
      <c r="CD43" s="48" t="s">
        <v>92</v>
      </c>
      <c r="CE43" s="49">
        <v>30</v>
      </c>
      <c r="CF43" s="49" t="s">
        <v>21</v>
      </c>
      <c r="CG43" s="49" t="s">
        <v>95</v>
      </c>
      <c r="CH43" s="49">
        <v>16</v>
      </c>
      <c r="CI43" s="146" t="s">
        <v>16</v>
      </c>
      <c r="CJ43" s="6"/>
      <c r="CK43" s="7"/>
      <c r="CL43" s="5"/>
      <c r="CM43" s="5"/>
      <c r="CN43" s="5"/>
      <c r="CO43" s="5"/>
      <c r="CP43" s="5"/>
      <c r="CQ43" s="5"/>
      <c r="CR43" s="31">
        <f t="shared" si="12"/>
      </c>
      <c r="CS43" s="2"/>
      <c r="CT43" s="32"/>
      <c r="CU43" s="5"/>
      <c r="CV43" s="31">
        <f t="shared" si="13"/>
      </c>
      <c r="CW43" s="2"/>
      <c r="CX43" s="32"/>
      <c r="CY43" s="5"/>
      <c r="CZ43" s="31">
        <f t="shared" si="14"/>
      </c>
      <c r="DA43" s="2"/>
      <c r="DB43" s="32"/>
      <c r="DC43" s="5"/>
      <c r="DD43" s="31">
        <f t="shared" si="15"/>
      </c>
      <c r="DE43" s="2"/>
      <c r="DF43" s="32"/>
      <c r="DG43" s="5"/>
      <c r="DH43" s="31">
        <f t="shared" si="16"/>
      </c>
      <c r="DI43" s="2"/>
      <c r="DJ43" s="32"/>
      <c r="DK43" s="5"/>
      <c r="DL43" s="31">
        <f t="shared" si="17"/>
      </c>
      <c r="DM43" s="2"/>
      <c r="DN43" s="32"/>
      <c r="DO43" s="5"/>
      <c r="DP43" s="6"/>
      <c r="DQ43" s="3"/>
      <c r="DR43" s="3"/>
      <c r="DS43" s="3"/>
      <c r="DT43" s="3"/>
      <c r="DU43" s="3"/>
      <c r="DV43" s="3"/>
      <c r="DW43" s="36"/>
      <c r="DX43" s="3"/>
      <c r="DY43" s="14"/>
      <c r="DZ43" s="3"/>
      <c r="EA43" s="3"/>
      <c r="EB43" s="3"/>
      <c r="EC43" s="3"/>
      <c r="ED43" s="3"/>
      <c r="EE43" s="3"/>
      <c r="EF43" s="75"/>
      <c r="EG43" s="3"/>
      <c r="EH43" s="3"/>
      <c r="EI43" s="3"/>
      <c r="EJ43" s="3"/>
      <c r="EK43" s="3"/>
      <c r="EL43" s="3"/>
      <c r="EM43" s="14"/>
      <c r="EN43" s="3"/>
    </row>
    <row r="44" spans="2:144" ht="17.25" customHeight="1">
      <c r="B44" s="63"/>
      <c r="C44" s="74">
        <v>15</v>
      </c>
      <c r="D44" s="40">
        <f>IF(BC19&lt;=1,"",VLOOKUP(BC19,DD:DE,2,FALSE))</f>
      </c>
      <c r="E44" s="41">
        <f>IF(D44&lt;&gt;"",VLOOKUP(D44,BY:CE,2,FALSE),"")</f>
      </c>
      <c r="F44" s="41">
        <f>IF(D44&lt;&gt;"",VLOOKUP(D44,BY:CE,3,FALSE),"")</f>
      </c>
      <c r="G44" s="41">
        <f>IF(D44&lt;&gt;"",VLOOKUP(D44,BY:CE,4,FALSE),"")</f>
      </c>
      <c r="H44" s="41">
        <f>IF(D44&lt;&gt;"",VLOOKUP(D44,BY:CE,5,FALSE),"")</f>
      </c>
      <c r="I44" s="42">
        <f>IF(D44="","",IF(COUNTIF(D30:D45,D44)&gt;VLOOKUP(D44,BY:CH,10,FALSE),"ERRORE! TROPPI GIOCATORI IN QUESTO RUOLO!",VLOOKUP(D44,BY:CE,6,FALSE)))</f>
      </c>
      <c r="J44" s="188"/>
      <c r="K44" s="81"/>
      <c r="L44" s="70"/>
      <c r="M44" s="74">
        <v>15</v>
      </c>
      <c r="N44" s="40">
        <f>IF(BJ19&lt;=1,"",VLOOKUP(BJ19,DH:DI,2,FALSE))</f>
      </c>
      <c r="O44" s="41">
        <f>IF(N44&lt;&gt;"",VLOOKUP(N44,BY:CE,2,FALSE),"")</f>
      </c>
      <c r="P44" s="41">
        <f>IF(N44&lt;&gt;"",VLOOKUP(N44,BY:CE,3,FALSE),"")</f>
      </c>
      <c r="Q44" s="41">
        <f>IF(N44&lt;&gt;"",VLOOKUP(N44,BY:CE,4,FALSE),"")</f>
      </c>
      <c r="R44" s="41">
        <f>IF(N44&lt;&gt;"",VLOOKUP(N44,BY:CE,5,FALSE),"")</f>
      </c>
      <c r="S44" s="42">
        <f>IF(N44="","",IF(COUNTIF(N30:N45,N44)&gt;VLOOKUP(N44,BY:CH,10,FALSE),"ERRORE! TROPPI GIOCAKORI IN QUESTO RUOLO!",VLOOKUP(N44,BY:CE,6,FALSE)))</f>
      </c>
      <c r="T44" s="188"/>
      <c r="U44" s="81"/>
      <c r="V44" s="70"/>
      <c r="W44" s="74">
        <v>15</v>
      </c>
      <c r="X44" s="40">
        <f>IF(BQ19&lt;=1,"",VLOOKUP(BQ19,DL:DM,2,FALSE))</f>
      </c>
      <c r="Y44" s="41">
        <f>IF(X44&lt;&gt;"",VLOOKUP(X44,BY:CE,2,FALSE),"")</f>
      </c>
      <c r="Z44" s="41">
        <f>IF(X44&lt;&gt;"",VLOOKUP(X44,BY:CE,3,FALSE),"")</f>
      </c>
      <c r="AA44" s="41">
        <f>IF(X44&lt;&gt;"",VLOOKUP(X44,BY:CE,4,FALSE),"")</f>
      </c>
      <c r="AB44" s="41">
        <f>IF(X44&lt;&gt;"",VLOOKUP(X44,BY:CE,5,FALSE),"")</f>
      </c>
      <c r="AC44" s="42">
        <f>IF(X44="","",IF(COUNTIF(X30:X45,X44)&gt;VLOOKUP(X44,BY:CH,10,FALSE),"ERRORE! TROPPI GIOCAKORI IN QUESTO RUOLO!",VLOOKUP(X44,BY:CE,6,FALSE)))</f>
      </c>
      <c r="AD44" s="188"/>
      <c r="AE44" s="81"/>
      <c r="AF44" s="6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79">
        <v>41</v>
      </c>
      <c r="BY44" s="50" t="s">
        <v>96</v>
      </c>
      <c r="BZ44" s="51">
        <v>2</v>
      </c>
      <c r="CA44" s="51">
        <v>6</v>
      </c>
      <c r="CB44" s="51">
        <v>1</v>
      </c>
      <c r="CC44" s="51">
        <v>10</v>
      </c>
      <c r="CD44" s="52" t="s">
        <v>209</v>
      </c>
      <c r="CE44" s="53">
        <v>120</v>
      </c>
      <c r="CF44" s="53" t="s">
        <v>58</v>
      </c>
      <c r="CG44" s="53" t="s">
        <v>11</v>
      </c>
      <c r="CH44" s="53">
        <v>2</v>
      </c>
      <c r="CI44" s="148"/>
      <c r="CJ44" s="6"/>
      <c r="CK44" s="7"/>
      <c r="CL44" s="5"/>
      <c r="CM44" s="5"/>
      <c r="CN44" s="5"/>
      <c r="CO44" s="5"/>
      <c r="CP44" s="5"/>
      <c r="CQ44" s="5"/>
      <c r="CR44" s="31">
        <f t="shared" si="12"/>
      </c>
      <c r="CS44" s="2"/>
      <c r="CT44" s="32"/>
      <c r="CU44" s="5"/>
      <c r="CV44" s="31">
        <f t="shared" si="13"/>
      </c>
      <c r="CW44" s="2"/>
      <c r="CX44" s="32"/>
      <c r="CY44" s="5"/>
      <c r="CZ44" s="31">
        <f t="shared" si="14"/>
      </c>
      <c r="DA44" s="2"/>
      <c r="DB44" s="32"/>
      <c r="DC44" s="5"/>
      <c r="DD44" s="31">
        <f t="shared" si="15"/>
      </c>
      <c r="DE44" s="2"/>
      <c r="DF44" s="32"/>
      <c r="DG44" s="5"/>
      <c r="DH44" s="31">
        <f t="shared" si="16"/>
      </c>
      <c r="DI44" s="2"/>
      <c r="DJ44" s="32"/>
      <c r="DK44" s="5"/>
      <c r="DL44" s="31">
        <f t="shared" si="17"/>
      </c>
      <c r="DM44" s="2"/>
      <c r="DN44" s="32"/>
      <c r="DO44" s="5"/>
      <c r="DP44" s="6"/>
      <c r="DQ44" s="55"/>
      <c r="DR44" s="55"/>
      <c r="DS44" s="55"/>
      <c r="DT44" s="3"/>
      <c r="DU44" s="3"/>
      <c r="DV44" s="3"/>
      <c r="DW44" s="3"/>
      <c r="DX44" s="3"/>
      <c r="DY44" s="3"/>
      <c r="DZ44" s="3"/>
      <c r="EA44" s="3"/>
      <c r="EB44" s="3"/>
      <c r="EC44" s="14"/>
      <c r="ED44" s="3"/>
      <c r="EE44" s="3"/>
      <c r="EF44" s="3"/>
      <c r="EG44" s="14"/>
      <c r="EH44" s="3"/>
      <c r="EI44" s="3"/>
      <c r="EJ44" s="3"/>
      <c r="EK44" s="3"/>
      <c r="EL44" s="3"/>
      <c r="EM44" s="14"/>
      <c r="EN44" s="3"/>
    </row>
    <row r="45" spans="2:144" ht="17.25" customHeight="1" thickBot="1">
      <c r="B45" s="63"/>
      <c r="C45" s="82">
        <v>16</v>
      </c>
      <c r="D45" s="83">
        <f>IF(BC20&lt;=1,"",VLOOKUP(BC20,DD:DE,2,FALSE))</f>
      </c>
      <c r="E45" s="84">
        <f>IF(D45&lt;&gt;"",VLOOKUP(D45,BY:CE,2,FALSE),"")</f>
      </c>
      <c r="F45" s="84">
        <f>IF(D45&lt;&gt;"",VLOOKUP(D45,BY:CE,3,FALSE),"")</f>
      </c>
      <c r="G45" s="84">
        <f>IF(D45&lt;&gt;"",VLOOKUP(D45,BY:CE,4,FALSE),"")</f>
      </c>
      <c r="H45" s="84">
        <f>IF(D45&lt;&gt;"",VLOOKUP(D45,BY:CE,5,FALSE),"")</f>
      </c>
      <c r="I45" s="42">
        <f>IF(D45="","",IF(COUNTIF(D30:D45,D45)&gt;VLOOKUP(D45,BY:CH,10,FALSE),"ERRORE! TROPPI GIOCATORI IN QUESTO RUOLO!",VLOOKUP(D45,BY:CE,6,FALSE)))</f>
      </c>
      <c r="J45" s="188"/>
      <c r="K45" s="192"/>
      <c r="L45" s="70"/>
      <c r="M45" s="82">
        <v>16</v>
      </c>
      <c r="N45" s="83">
        <f>IF(BJ20&lt;=1,"",VLOOKUP(BJ20,DH:DI,2,FALSE))</f>
      </c>
      <c r="O45" s="84">
        <f>IF(N45&lt;&gt;"",VLOOKUP(N45,BY:CE,2,FALSE),"")</f>
      </c>
      <c r="P45" s="84">
        <f>IF(N45&lt;&gt;"",VLOOKUP(N45,BY:CE,3,FALSE),"")</f>
      </c>
      <c r="Q45" s="84">
        <f>IF(N45&lt;&gt;"",VLOOKUP(N45,BY:CE,4,FALSE),"")</f>
      </c>
      <c r="R45" s="84">
        <f>IF(N45&lt;&gt;"",VLOOKUP(N45,BY:CE,5,FALSE),"")</f>
      </c>
      <c r="S45" s="42">
        <f>IF(N45="","",IF(COUNTIF(N30:N45,N45)&gt;VLOOKUP(N45,BY:CH,10,FALSE),"ERRORE! TROPPI GIOCAKORI IN QUESTO RUOLO!",VLOOKUP(N45,BY:CE,6,FALSE)))</f>
      </c>
      <c r="T45" s="188"/>
      <c r="U45" s="192"/>
      <c r="V45" s="70"/>
      <c r="W45" s="82">
        <v>16</v>
      </c>
      <c r="X45" s="83">
        <f>IF(BQ20&lt;=1,"",VLOOKUP(BQ20,DL:DM,2,FALSE))</f>
      </c>
      <c r="Y45" s="84">
        <f>IF(X45&lt;&gt;"",VLOOKUP(X45,BY:CE,2,FALSE),"")</f>
      </c>
      <c r="Z45" s="84">
        <f>IF(X45&lt;&gt;"",VLOOKUP(X45,BY:CE,3,FALSE),"")</f>
      </c>
      <c r="AA45" s="84">
        <f>IF(X45&lt;&gt;"",VLOOKUP(X45,BY:CE,4,FALSE),"")</f>
      </c>
      <c r="AB45" s="84">
        <f>IF(X45&lt;&gt;"",VLOOKUP(X45,BY:CE,5,FALSE),"")</f>
      </c>
      <c r="AC45" s="42">
        <f>IF(X45="","",IF(COUNTIF(X30:X45,X45)&gt;VLOOKUP(X45,BY:CH,10,FALSE),"ERRORE! TROPPI GIOCAKORI IN QUESTO RUOLO!",VLOOKUP(X45,BY:CE,6,FALSE)))</f>
      </c>
      <c r="AD45" s="188"/>
      <c r="AE45" s="192"/>
      <c r="AF45" s="6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79">
        <v>42</v>
      </c>
      <c r="BY45" s="46" t="s">
        <v>97</v>
      </c>
      <c r="BZ45" s="47">
        <v>6</v>
      </c>
      <c r="CA45" s="47">
        <v>3</v>
      </c>
      <c r="CB45" s="47">
        <v>4</v>
      </c>
      <c r="CC45" s="47">
        <v>8</v>
      </c>
      <c r="CD45" s="48"/>
      <c r="CE45" s="49">
        <v>70</v>
      </c>
      <c r="CF45" s="49" t="s">
        <v>35</v>
      </c>
      <c r="CG45" s="49" t="s">
        <v>38</v>
      </c>
      <c r="CH45" s="49">
        <v>16</v>
      </c>
      <c r="CI45" s="136" t="s">
        <v>101</v>
      </c>
      <c r="CJ45" s="6"/>
      <c r="CK45" s="7"/>
      <c r="CL45" s="5"/>
      <c r="CM45" s="5"/>
      <c r="CN45" s="5"/>
      <c r="CO45" s="5"/>
      <c r="CP45" s="5"/>
      <c r="CQ45" s="5"/>
      <c r="CR45" s="31">
        <f t="shared" si="12"/>
      </c>
      <c r="CS45" s="2"/>
      <c r="CT45" s="32"/>
      <c r="CU45" s="5"/>
      <c r="CV45" s="31">
        <f t="shared" si="13"/>
      </c>
      <c r="CW45" s="2"/>
      <c r="CX45" s="32"/>
      <c r="CY45" s="5"/>
      <c r="CZ45" s="31">
        <f t="shared" si="14"/>
      </c>
      <c r="DA45" s="2"/>
      <c r="DB45" s="32"/>
      <c r="DC45" s="5"/>
      <c r="DD45" s="31">
        <f t="shared" si="15"/>
      </c>
      <c r="DE45" s="2"/>
      <c r="DF45" s="32"/>
      <c r="DG45" s="5"/>
      <c r="DH45" s="31">
        <f t="shared" si="16"/>
      </c>
      <c r="DI45" s="2"/>
      <c r="DJ45" s="32"/>
      <c r="DK45" s="5"/>
      <c r="DL45" s="31">
        <f t="shared" si="17"/>
      </c>
      <c r="DM45" s="2"/>
      <c r="DN45" s="32"/>
      <c r="DO45" s="5"/>
      <c r="DP45" s="6"/>
      <c r="DQ45" s="14"/>
      <c r="DR45" s="14"/>
      <c r="DS45" s="14"/>
      <c r="DT45" s="3"/>
      <c r="DU45" s="3"/>
      <c r="DV45" s="55"/>
      <c r="DW45" s="14"/>
      <c r="DX45" s="3"/>
      <c r="DY45" s="3"/>
      <c r="DZ45" s="14"/>
      <c r="EA45" s="3"/>
      <c r="EB45"/>
      <c r="EC45" s="3"/>
      <c r="ED45" s="3"/>
      <c r="EE45" s="3"/>
      <c r="EF45" s="3"/>
      <c r="EG45"/>
      <c r="EH45" s="3"/>
      <c r="EI45" s="3"/>
      <c r="EJ45" s="3"/>
      <c r="EK45" s="3"/>
      <c r="EL45" s="3"/>
      <c r="EM45"/>
      <c r="EN45" s="3"/>
    </row>
    <row r="46" spans="2:144" ht="17.25" customHeight="1">
      <c r="B46" s="63"/>
      <c r="C46" s="152" t="s">
        <v>171</v>
      </c>
      <c r="D46" s="153"/>
      <c r="E46" s="153"/>
      <c r="F46" s="153"/>
      <c r="G46" s="130">
        <f>IF(D29&lt;&gt;"",VLOOKUP(D29,CK5:CL28,2,FALSE),0)</f>
        <v>50</v>
      </c>
      <c r="H46" s="125">
        <v>0</v>
      </c>
      <c r="I46" s="139" t="s">
        <v>228</v>
      </c>
      <c r="J46" s="189"/>
      <c r="K46" s="140"/>
      <c r="L46" s="69"/>
      <c r="M46" s="152" t="s">
        <v>171</v>
      </c>
      <c r="N46" s="153"/>
      <c r="O46" s="153"/>
      <c r="P46" s="153"/>
      <c r="Q46" s="130">
        <f>IF(N29&lt;&gt;"",VLOOKUP(N29,CK5:CL28,2,FALSE),0)</f>
        <v>50</v>
      </c>
      <c r="R46" s="125">
        <v>0</v>
      </c>
      <c r="S46" s="139" t="s">
        <v>228</v>
      </c>
      <c r="T46" s="189"/>
      <c r="U46" s="140"/>
      <c r="V46" s="69"/>
      <c r="W46" s="152" t="s">
        <v>171</v>
      </c>
      <c r="X46" s="153"/>
      <c r="Y46" s="153"/>
      <c r="Z46" s="153"/>
      <c r="AA46" s="130">
        <f>IF(X29&lt;&gt;"",VLOOKUP(X29,CK5:CL28,2,FALSE),0)</f>
        <v>50</v>
      </c>
      <c r="AB46" s="125">
        <v>0</v>
      </c>
      <c r="AC46" s="139" t="s">
        <v>228</v>
      </c>
      <c r="AD46" s="189"/>
      <c r="AE46" s="140"/>
      <c r="AF46" s="6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79">
        <v>43</v>
      </c>
      <c r="BY46" s="3" t="s">
        <v>98</v>
      </c>
      <c r="BZ46" s="4">
        <v>6</v>
      </c>
      <c r="CA46" s="4">
        <v>3</v>
      </c>
      <c r="CB46" s="4">
        <v>4</v>
      </c>
      <c r="CC46" s="4">
        <v>8</v>
      </c>
      <c r="CD46" s="20" t="s">
        <v>102</v>
      </c>
      <c r="CE46" s="5">
        <v>90</v>
      </c>
      <c r="CF46" s="5" t="s">
        <v>11</v>
      </c>
      <c r="CG46" s="5" t="s">
        <v>58</v>
      </c>
      <c r="CH46" s="5">
        <v>2</v>
      </c>
      <c r="CI46" s="137"/>
      <c r="CJ46" s="6"/>
      <c r="CK46" s="7"/>
      <c r="CL46" s="5"/>
      <c r="CM46" s="5"/>
      <c r="CN46" s="5"/>
      <c r="CO46" s="5"/>
      <c r="CP46" s="5"/>
      <c r="CQ46" s="5"/>
      <c r="CR46" s="31">
        <f t="shared" si="12"/>
      </c>
      <c r="CS46" s="2">
        <f aca="true" t="shared" si="18" ref="CS46:CS51">IF(CT46=0,"",CT46)</f>
      </c>
      <c r="CT46" s="32"/>
      <c r="CU46" s="5"/>
      <c r="CV46" s="31">
        <f t="shared" si="13"/>
      </c>
      <c r="CW46" s="2">
        <f aca="true" t="shared" si="19" ref="CW46:CW51">IF(CX46=0,"",CX46)</f>
      </c>
      <c r="CX46" s="32"/>
      <c r="CY46" s="5"/>
      <c r="CZ46" s="31">
        <f t="shared" si="14"/>
      </c>
      <c r="DA46" s="2">
        <f aca="true" t="shared" si="20" ref="DA46:DA51">IF(DB46=0,"",DB46)</f>
      </c>
      <c r="DB46" s="32"/>
      <c r="DC46" s="5"/>
      <c r="DD46" s="31">
        <f t="shared" si="15"/>
      </c>
      <c r="DE46" s="2">
        <f aca="true" t="shared" si="21" ref="DE46:DE51">IF(DF46=0,"",DF46)</f>
      </c>
      <c r="DF46" s="32"/>
      <c r="DG46" s="5"/>
      <c r="DH46" s="31">
        <f t="shared" si="16"/>
      </c>
      <c r="DI46" s="2">
        <f aca="true" t="shared" si="22" ref="DI46:DI51">IF(DJ46=0,"",DJ46)</f>
      </c>
      <c r="DJ46" s="32"/>
      <c r="DK46" s="5"/>
      <c r="DL46" s="31">
        <f t="shared" si="17"/>
      </c>
      <c r="DM46" s="2">
        <f aca="true" t="shared" si="23" ref="DM46:DM51">IF(DN46=0,"",DN46)</f>
      </c>
      <c r="DN46" s="32"/>
      <c r="DO46" s="5"/>
      <c r="DP46" s="6"/>
      <c r="DQ46" s="14"/>
      <c r="DR46" s="3"/>
      <c r="DS46"/>
      <c r="DT46" s="3"/>
      <c r="DU46" s="14"/>
      <c r="DV46" s="14"/>
      <c r="DW46" s="14"/>
      <c r="DX46" s="3"/>
      <c r="DY46" s="3"/>
      <c r="DZ46" s="14"/>
      <c r="EA46" s="14"/>
      <c r="EB46" s="3"/>
      <c r="EC46" s="3"/>
      <c r="ED46" s="14"/>
      <c r="EE46" s="55"/>
      <c r="EF46" s="14"/>
      <c r="EG46"/>
      <c r="EH46" s="3"/>
      <c r="EI46" s="14"/>
      <c r="EJ46" s="3"/>
      <c r="EK46" s="3"/>
      <c r="EL46"/>
      <c r="EM46" s="3"/>
      <c r="EN46" s="14"/>
    </row>
    <row r="47" spans="2:144" ht="17.25" customHeight="1">
      <c r="B47" s="63"/>
      <c r="C47" s="141" t="s">
        <v>170</v>
      </c>
      <c r="D47" s="142"/>
      <c r="E47" s="142"/>
      <c r="F47" s="142"/>
      <c r="G47" s="131">
        <v>10</v>
      </c>
      <c r="H47" s="126">
        <v>0</v>
      </c>
      <c r="I47" s="134"/>
      <c r="J47" s="190"/>
      <c r="K47" s="135"/>
      <c r="L47" s="69"/>
      <c r="M47" s="141" t="s">
        <v>170</v>
      </c>
      <c r="N47" s="142"/>
      <c r="O47" s="142"/>
      <c r="P47" s="142"/>
      <c r="Q47" s="131">
        <v>10</v>
      </c>
      <c r="R47" s="126">
        <v>0</v>
      </c>
      <c r="S47" s="134"/>
      <c r="T47" s="190"/>
      <c r="U47" s="135"/>
      <c r="V47" s="69"/>
      <c r="W47" s="141" t="s">
        <v>170</v>
      </c>
      <c r="X47" s="142"/>
      <c r="Y47" s="142"/>
      <c r="Z47" s="142"/>
      <c r="AA47" s="131">
        <v>10</v>
      </c>
      <c r="AB47" s="126">
        <v>0</v>
      </c>
      <c r="AC47" s="134"/>
      <c r="AD47" s="190"/>
      <c r="AE47" s="135"/>
      <c r="AF47" s="6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79">
        <v>44</v>
      </c>
      <c r="BY47" s="3" t="s">
        <v>99</v>
      </c>
      <c r="BZ47" s="4">
        <v>8</v>
      </c>
      <c r="CA47" s="4">
        <v>3</v>
      </c>
      <c r="CB47" s="4">
        <v>4</v>
      </c>
      <c r="CC47" s="4">
        <v>7</v>
      </c>
      <c r="CD47" s="20" t="s">
        <v>103</v>
      </c>
      <c r="CE47" s="5">
        <v>90</v>
      </c>
      <c r="CF47" s="5" t="s">
        <v>35</v>
      </c>
      <c r="CG47" s="5" t="s">
        <v>38</v>
      </c>
      <c r="CH47" s="5">
        <v>4</v>
      </c>
      <c r="CI47" s="137"/>
      <c r="CJ47" s="22"/>
      <c r="CK47" s="7"/>
      <c r="CL47" s="5"/>
      <c r="CM47" s="5"/>
      <c r="CN47" s="5"/>
      <c r="CO47" s="5"/>
      <c r="CP47" s="5"/>
      <c r="CQ47" s="18"/>
      <c r="CR47" s="31">
        <f t="shared" si="12"/>
      </c>
      <c r="CS47" s="2">
        <f t="shared" si="18"/>
      </c>
      <c r="CT47" s="32"/>
      <c r="CU47" s="18"/>
      <c r="CV47" s="31">
        <f t="shared" si="13"/>
      </c>
      <c r="CW47" s="2">
        <f t="shared" si="19"/>
      </c>
      <c r="CX47" s="32"/>
      <c r="CY47" s="18"/>
      <c r="CZ47" s="31">
        <f t="shared" si="14"/>
      </c>
      <c r="DA47" s="2">
        <f t="shared" si="20"/>
      </c>
      <c r="DB47" s="32"/>
      <c r="DC47" s="18"/>
      <c r="DD47" s="31">
        <f t="shared" si="15"/>
      </c>
      <c r="DE47" s="2">
        <f t="shared" si="21"/>
      </c>
      <c r="DF47" s="32"/>
      <c r="DG47" s="18"/>
      <c r="DH47" s="31">
        <f t="shared" si="16"/>
      </c>
      <c r="DI47" s="2">
        <f t="shared" si="22"/>
      </c>
      <c r="DJ47" s="32"/>
      <c r="DK47" s="18"/>
      <c r="DL47" s="31">
        <f t="shared" si="17"/>
      </c>
      <c r="DM47" s="2">
        <f t="shared" si="23"/>
      </c>
      <c r="DN47" s="32"/>
      <c r="DO47" s="5"/>
      <c r="DP47" s="6"/>
      <c r="DR47" s="3"/>
      <c r="DS47"/>
      <c r="DT47" s="3"/>
      <c r="DU47" s="3"/>
      <c r="DV47" s="14"/>
      <c r="DW47" s="14"/>
      <c r="DX47" s="14"/>
      <c r="DY47" s="3"/>
      <c r="DZ47" s="14"/>
      <c r="EA47" s="14"/>
      <c r="EB47" s="3"/>
      <c r="EC47" s="3"/>
      <c r="ED47" s="14"/>
      <c r="EE47" s="14"/>
      <c r="EF47" s="3"/>
      <c r="EG47" s="3"/>
      <c r="EH47" s="14"/>
      <c r="EI47" s="14"/>
      <c r="EJ47" s="3"/>
      <c r="EK47" s="14"/>
      <c r="EL47"/>
      <c r="EM47" s="3"/>
      <c r="EN47" s="14"/>
    </row>
    <row r="48" spans="2:144" ht="17.25" customHeight="1">
      <c r="B48" s="63"/>
      <c r="C48" s="141" t="s">
        <v>176</v>
      </c>
      <c r="D48" s="142"/>
      <c r="E48" s="142"/>
      <c r="F48" s="142"/>
      <c r="G48" s="131">
        <v>10</v>
      </c>
      <c r="H48" s="126">
        <v>0</v>
      </c>
      <c r="I48" s="158"/>
      <c r="J48" s="191"/>
      <c r="K48" s="159"/>
      <c r="L48" s="69"/>
      <c r="M48" s="141" t="s">
        <v>176</v>
      </c>
      <c r="N48" s="142"/>
      <c r="O48" s="142"/>
      <c r="P48" s="142"/>
      <c r="Q48" s="131">
        <v>10</v>
      </c>
      <c r="R48" s="126">
        <v>0</v>
      </c>
      <c r="S48" s="158"/>
      <c r="T48" s="191"/>
      <c r="U48" s="159"/>
      <c r="V48" s="69"/>
      <c r="W48" s="141" t="s">
        <v>176</v>
      </c>
      <c r="X48" s="142"/>
      <c r="Y48" s="142"/>
      <c r="Z48" s="142"/>
      <c r="AA48" s="131">
        <v>10</v>
      </c>
      <c r="AB48" s="126">
        <v>0</v>
      </c>
      <c r="AC48" s="158"/>
      <c r="AD48" s="191"/>
      <c r="AE48" s="159"/>
      <c r="AF48" s="6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79">
        <v>45</v>
      </c>
      <c r="BY48" s="50" t="s">
        <v>100</v>
      </c>
      <c r="BZ48" s="51">
        <v>7</v>
      </c>
      <c r="CA48" s="51">
        <v>3</v>
      </c>
      <c r="CB48" s="51">
        <v>4</v>
      </c>
      <c r="CC48" s="51">
        <v>8</v>
      </c>
      <c r="CD48" s="52" t="s">
        <v>60</v>
      </c>
      <c r="CE48" s="53">
        <v>100</v>
      </c>
      <c r="CF48" s="53" t="s">
        <v>35</v>
      </c>
      <c r="CG48" s="53" t="s">
        <v>38</v>
      </c>
      <c r="CH48" s="53">
        <v>2</v>
      </c>
      <c r="CI48" s="138"/>
      <c r="CJ48" s="22"/>
      <c r="CK48" s="7"/>
      <c r="CL48" s="5"/>
      <c r="CM48" s="5"/>
      <c r="CN48" s="5"/>
      <c r="CO48" s="5"/>
      <c r="CP48" s="5"/>
      <c r="CQ48" s="18"/>
      <c r="CR48" s="31">
        <f t="shared" si="12"/>
      </c>
      <c r="CS48" s="2">
        <f t="shared" si="18"/>
      </c>
      <c r="CT48" s="32"/>
      <c r="CU48" s="18"/>
      <c r="CV48" s="31">
        <f t="shared" si="13"/>
      </c>
      <c r="CW48" s="2">
        <f t="shared" si="19"/>
      </c>
      <c r="CX48" s="32"/>
      <c r="CY48" s="18"/>
      <c r="CZ48" s="31">
        <f t="shared" si="14"/>
      </c>
      <c r="DA48" s="2">
        <f t="shared" si="20"/>
      </c>
      <c r="DB48" s="32"/>
      <c r="DC48" s="18"/>
      <c r="DD48" s="31">
        <f t="shared" si="15"/>
      </c>
      <c r="DE48" s="2">
        <f t="shared" si="21"/>
      </c>
      <c r="DF48" s="32"/>
      <c r="DG48" s="18"/>
      <c r="DH48" s="31">
        <f t="shared" si="16"/>
      </c>
      <c r="DI48" s="2">
        <f t="shared" si="22"/>
      </c>
      <c r="DJ48" s="32"/>
      <c r="DK48" s="18"/>
      <c r="DL48" s="31">
        <f t="shared" si="17"/>
      </c>
      <c r="DM48" s="2">
        <f t="shared" si="23"/>
      </c>
      <c r="DN48" s="32"/>
      <c r="DO48" s="5"/>
      <c r="DP48" s="6"/>
      <c r="DR48" s="3"/>
      <c r="DS48" s="9"/>
      <c r="DT48"/>
      <c r="DU48" s="3"/>
      <c r="DV48" s="14"/>
      <c r="DW48" s="14"/>
      <c r="DX48" s="14"/>
      <c r="DY48" s="8"/>
      <c r="DZ48" s="14"/>
      <c r="EA48" s="14"/>
      <c r="EB48" s="3"/>
      <c r="EC48" s="3"/>
      <c r="ED48"/>
      <c r="EE48" s="14"/>
      <c r="EF48" s="3"/>
      <c r="EG48" s="3"/>
      <c r="EH48" s="14"/>
      <c r="EI48" s="14"/>
      <c r="EJ48" s="3"/>
      <c r="EK48" s="14"/>
      <c r="EL48"/>
      <c r="EM48" s="3"/>
      <c r="EN48" s="14"/>
    </row>
    <row r="49" spans="2:144" ht="17.25" customHeight="1">
      <c r="B49" s="63"/>
      <c r="C49" s="141" t="s">
        <v>32</v>
      </c>
      <c r="D49" s="142"/>
      <c r="E49" s="142"/>
      <c r="F49" s="142"/>
      <c r="G49" s="131">
        <v>10</v>
      </c>
      <c r="H49" s="126">
        <v>0</v>
      </c>
      <c r="I49" s="134"/>
      <c r="J49" s="190"/>
      <c r="K49" s="135"/>
      <c r="L49" s="69"/>
      <c r="M49" s="141" t="s">
        <v>32</v>
      </c>
      <c r="N49" s="142"/>
      <c r="O49" s="142"/>
      <c r="P49" s="142"/>
      <c r="Q49" s="131">
        <v>10</v>
      </c>
      <c r="R49" s="126">
        <v>0</v>
      </c>
      <c r="S49" s="134"/>
      <c r="T49" s="190"/>
      <c r="U49" s="135"/>
      <c r="V49" s="69"/>
      <c r="W49" s="141" t="s">
        <v>32</v>
      </c>
      <c r="X49" s="142"/>
      <c r="Y49" s="142"/>
      <c r="Z49" s="142"/>
      <c r="AA49" s="131">
        <v>10</v>
      </c>
      <c r="AB49" s="126">
        <v>0</v>
      </c>
      <c r="AC49" s="134"/>
      <c r="AD49" s="190"/>
      <c r="AE49" s="135"/>
      <c r="AF49" s="6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79">
        <v>46</v>
      </c>
      <c r="BY49" s="46" t="s">
        <v>105</v>
      </c>
      <c r="BZ49" s="56">
        <v>6</v>
      </c>
      <c r="CA49" s="56">
        <v>3</v>
      </c>
      <c r="CB49" s="56">
        <v>3</v>
      </c>
      <c r="CC49" s="56">
        <v>8</v>
      </c>
      <c r="CD49" s="48"/>
      <c r="CE49" s="57">
        <v>50</v>
      </c>
      <c r="CF49" s="57" t="s">
        <v>4</v>
      </c>
      <c r="CG49" s="57" t="s">
        <v>36</v>
      </c>
      <c r="CH49" s="57">
        <v>16</v>
      </c>
      <c r="CI49" s="146" t="s">
        <v>104</v>
      </c>
      <c r="CJ49" s="22"/>
      <c r="CK49" s="7"/>
      <c r="CL49" s="5"/>
      <c r="CM49" s="5"/>
      <c r="CN49" s="5"/>
      <c r="CO49" s="5"/>
      <c r="CP49" s="5"/>
      <c r="CQ49" s="18"/>
      <c r="CR49" s="31">
        <f t="shared" si="12"/>
      </c>
      <c r="CS49" s="2">
        <f t="shared" si="18"/>
      </c>
      <c r="CT49" s="32"/>
      <c r="CU49" s="18"/>
      <c r="CV49" s="31">
        <f t="shared" si="13"/>
      </c>
      <c r="CW49" s="2">
        <f t="shared" si="19"/>
      </c>
      <c r="CX49" s="32"/>
      <c r="CY49" s="18"/>
      <c r="CZ49" s="31">
        <f t="shared" si="14"/>
      </c>
      <c r="DA49" s="2">
        <f t="shared" si="20"/>
      </c>
      <c r="DB49" s="32"/>
      <c r="DC49" s="18"/>
      <c r="DD49" s="31">
        <f t="shared" si="15"/>
      </c>
      <c r="DE49" s="2">
        <f t="shared" si="21"/>
      </c>
      <c r="DF49" s="32"/>
      <c r="DG49" s="18"/>
      <c r="DH49" s="31">
        <f t="shared" si="16"/>
      </c>
      <c r="DI49" s="2">
        <f t="shared" si="22"/>
      </c>
      <c r="DJ49" s="32"/>
      <c r="DK49" s="18"/>
      <c r="DL49" s="31">
        <f t="shared" si="17"/>
      </c>
      <c r="DM49" s="2">
        <f t="shared" si="23"/>
      </c>
      <c r="DN49" s="32"/>
      <c r="DO49" s="5"/>
      <c r="DP49" s="6"/>
      <c r="DQ49" s="14"/>
      <c r="DR49" s="8"/>
      <c r="DS49" s="9"/>
      <c r="DT49"/>
      <c r="DU49" s="8"/>
      <c r="DV49" s="14"/>
      <c r="DW49" s="14"/>
      <c r="DX49" s="8"/>
      <c r="DY49" s="8"/>
      <c r="DZ49" s="8"/>
      <c r="EA49" s="14"/>
      <c r="EB49" s="3"/>
      <c r="EC49" s="3"/>
      <c r="ED49" s="9"/>
      <c r="EE49" s="9"/>
      <c r="EF49" s="9"/>
      <c r="EG49" s="3"/>
      <c r="EH49" s="14"/>
      <c r="EI49" s="14"/>
      <c r="EJ49" s="3"/>
      <c r="EK49" s="8"/>
      <c r="EL49"/>
      <c r="EM49" s="30"/>
      <c r="EN49" s="14"/>
    </row>
    <row r="50" spans="2:144" ht="17.25" customHeight="1">
      <c r="B50" s="63"/>
      <c r="C50" s="141">
        <f>IF(IF(D29&lt;&gt;"",VLOOKUP(D29,CO5:CP28,2,FALSE),0)=1,"BRIBES","")</f>
      </c>
      <c r="D50" s="142"/>
      <c r="E50" s="142"/>
      <c r="F50" s="142"/>
      <c r="G50" s="132">
        <f>IF(IF(D29&lt;&gt;"",VLOOKUP(D29,CO5:CP28,2,FALSE),0)=1,(IF(D29="Goblin",50,100)),0)</f>
        <v>0</v>
      </c>
      <c r="H50" s="127">
        <v>0</v>
      </c>
      <c r="I50" s="134"/>
      <c r="J50" s="190"/>
      <c r="K50" s="135"/>
      <c r="L50" s="69"/>
      <c r="M50" s="141">
        <f>IF(IF(N29&lt;&gt;"",VLOOKUP(N29,CO5:CP28,2,FALSE),0)=1,"BRIBES","")</f>
      </c>
      <c r="N50" s="142"/>
      <c r="O50" s="142"/>
      <c r="P50" s="142"/>
      <c r="Q50" s="132">
        <f>IF(IF(N29&lt;&gt;"",VLOOKUP(N29,CO5:CP28,2,FALSE),0)=1,(IF(N29="Goblin",50,100)),0)</f>
        <v>0</v>
      </c>
      <c r="R50" s="127">
        <v>0</v>
      </c>
      <c r="S50" s="134"/>
      <c r="T50" s="190"/>
      <c r="U50" s="135"/>
      <c r="V50" s="69"/>
      <c r="W50" s="141">
        <f>IF(IF(X29&lt;&gt;"",VLOOKUP(X29,CO5:CP28,2,FALSE),0)=1,"BRIBES","")</f>
      </c>
      <c r="X50" s="142"/>
      <c r="Y50" s="142"/>
      <c r="Z50" s="142"/>
      <c r="AA50" s="132">
        <f>IF(IF(X29&lt;&gt;"",VLOOKUP(X29,CO5:CP28,2,FALSE),0)=1,(IF(X29="Goblin",50,100)),0)</f>
        <v>0</v>
      </c>
      <c r="AB50" s="127">
        <v>0</v>
      </c>
      <c r="AC50" s="134"/>
      <c r="AD50" s="190"/>
      <c r="AE50" s="135"/>
      <c r="AF50" s="6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79">
        <v>47</v>
      </c>
      <c r="BY50" s="3" t="s">
        <v>107</v>
      </c>
      <c r="BZ50" s="35">
        <v>8</v>
      </c>
      <c r="CA50" s="35">
        <v>2</v>
      </c>
      <c r="CB50" s="35">
        <v>3</v>
      </c>
      <c r="CC50" s="35">
        <v>7</v>
      </c>
      <c r="CD50" s="20" t="s">
        <v>109</v>
      </c>
      <c r="CE50" s="58">
        <v>70</v>
      </c>
      <c r="CF50" s="58" t="s">
        <v>35</v>
      </c>
      <c r="CG50" s="58" t="s">
        <v>38</v>
      </c>
      <c r="CH50" s="58">
        <v>4</v>
      </c>
      <c r="CI50" s="147"/>
      <c r="CJ50" s="22"/>
      <c r="CK50" s="7"/>
      <c r="CL50" s="5"/>
      <c r="CM50" s="5"/>
      <c r="CN50" s="5"/>
      <c r="CO50" s="5"/>
      <c r="CP50" s="5"/>
      <c r="CQ50" s="18"/>
      <c r="CR50" s="31">
        <f t="shared" si="12"/>
      </c>
      <c r="CS50" s="2">
        <f t="shared" si="18"/>
      </c>
      <c r="CT50" s="32"/>
      <c r="CU50" s="18"/>
      <c r="CV50" s="31">
        <f t="shared" si="13"/>
      </c>
      <c r="CW50" s="2">
        <f t="shared" si="19"/>
      </c>
      <c r="CX50" s="32"/>
      <c r="CY50" s="18"/>
      <c r="CZ50" s="31">
        <f t="shared" si="14"/>
      </c>
      <c r="DA50" s="2">
        <f t="shared" si="20"/>
      </c>
      <c r="DB50" s="32"/>
      <c r="DC50" s="18"/>
      <c r="DD50" s="31">
        <f t="shared" si="15"/>
      </c>
      <c r="DE50" s="2">
        <f t="shared" si="21"/>
      </c>
      <c r="DF50" s="32"/>
      <c r="DG50" s="18"/>
      <c r="DH50" s="31">
        <f t="shared" si="16"/>
      </c>
      <c r="DI50" s="2">
        <f t="shared" si="22"/>
      </c>
      <c r="DJ50" s="32"/>
      <c r="DK50" s="18"/>
      <c r="DL50" s="31">
        <f t="shared" si="17"/>
      </c>
      <c r="DM50" s="2">
        <f t="shared" si="23"/>
      </c>
      <c r="DN50" s="32"/>
      <c r="DO50" s="5"/>
      <c r="DP50" s="6"/>
      <c r="DR50" s="8"/>
      <c r="DS50" s="9"/>
      <c r="DT50" s="9"/>
      <c r="DU50" s="8"/>
      <c r="DV50" s="9"/>
      <c r="DW50" s="14"/>
      <c r="DX50" s="8"/>
      <c r="DY50" s="8"/>
      <c r="DZ50" s="8"/>
      <c r="EA50" s="14"/>
      <c r="EB50" s="8"/>
      <c r="EC50" s="9"/>
      <c r="ED50" s="9"/>
      <c r="EE50" s="9"/>
      <c r="EF50" s="9"/>
      <c r="EG50" s="9"/>
      <c r="EH50" s="14"/>
      <c r="EI50" s="9"/>
      <c r="EJ50" s="9"/>
      <c r="EK50" s="8"/>
      <c r="EL50" s="8"/>
      <c r="EM50" s="9"/>
      <c r="EN50" s="14"/>
    </row>
    <row r="51" spans="2:144" ht="17.25" customHeight="1">
      <c r="B51" s="63"/>
      <c r="C51" s="141">
        <f>IF(IF(D29&lt;&gt;"",VLOOKUP(D29,CO5:CP28,2,FALSE),0)=1,"MASTER CHEF","")</f>
      </c>
      <c r="D51" s="142"/>
      <c r="E51" s="142"/>
      <c r="F51" s="142"/>
      <c r="G51" s="132">
        <f>IF(IF(D29&lt;&gt;"",VLOOKUP(D29,CO5:CP28,2,FALSE),0)=1,(IF(D29="Halfling",100,300)),0)</f>
        <v>0</v>
      </c>
      <c r="H51" s="127">
        <v>0</v>
      </c>
      <c r="I51" s="158" t="s">
        <v>229</v>
      </c>
      <c r="J51" s="191"/>
      <c r="K51" s="159"/>
      <c r="L51" s="69"/>
      <c r="M51" s="141">
        <f>IF(IF(N29&lt;&gt;"",VLOOKUP(N29,CO5:CP28,2,FALSE),0)=1,"MASTER CHEF","")</f>
      </c>
      <c r="N51" s="142"/>
      <c r="O51" s="142"/>
      <c r="P51" s="142"/>
      <c r="Q51" s="132">
        <f>IF(IF(N29&lt;&gt;"",VLOOKUP(N29,CO5:CP28,2,FALSE),0)=1,(IF(N29="Halfling",100,300)),0)</f>
        <v>0</v>
      </c>
      <c r="R51" s="127">
        <v>0</v>
      </c>
      <c r="S51" s="158" t="s">
        <v>229</v>
      </c>
      <c r="T51" s="191"/>
      <c r="U51" s="159"/>
      <c r="V51" s="69"/>
      <c r="W51" s="141">
        <f>IF(IF(X29&lt;&gt;"",VLOOKUP(X29,CO5:CP28,2,FALSE),0)=1,"MASTER CHEF","")</f>
      </c>
      <c r="X51" s="142"/>
      <c r="Y51" s="142"/>
      <c r="Z51" s="142"/>
      <c r="AA51" s="132">
        <f>IF(IF(X29&lt;&gt;"",VLOOKUP(X29,CO5:CP28,2,FALSE),0)=1,(IF(X29="Halfling",100,300)),0)</f>
        <v>0</v>
      </c>
      <c r="AB51" s="127">
        <v>0</v>
      </c>
      <c r="AC51" s="158" t="s">
        <v>229</v>
      </c>
      <c r="AD51" s="191"/>
      <c r="AE51" s="159"/>
      <c r="AF51" s="6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79">
        <v>48</v>
      </c>
      <c r="BY51" s="3" t="s">
        <v>106</v>
      </c>
      <c r="BZ51" s="35">
        <v>6</v>
      </c>
      <c r="CA51" s="35">
        <v>3</v>
      </c>
      <c r="CB51" s="35">
        <v>3</v>
      </c>
      <c r="CC51" s="35">
        <v>8</v>
      </c>
      <c r="CD51" s="20" t="s">
        <v>111</v>
      </c>
      <c r="CE51" s="58">
        <v>70</v>
      </c>
      <c r="CF51" s="58" t="s">
        <v>33</v>
      </c>
      <c r="CG51" s="58" t="s">
        <v>37</v>
      </c>
      <c r="CH51" s="58">
        <v>2</v>
      </c>
      <c r="CI51" s="147"/>
      <c r="CJ51" s="22"/>
      <c r="CL51" s="18"/>
      <c r="CM51" s="18"/>
      <c r="CN51" s="18"/>
      <c r="CO51" s="18"/>
      <c r="CP51" s="18"/>
      <c r="CQ51" s="18"/>
      <c r="CR51" s="31">
        <f t="shared" si="12"/>
      </c>
      <c r="CS51" s="2">
        <f t="shared" si="18"/>
      </c>
      <c r="CT51" s="32"/>
      <c r="CU51" s="18"/>
      <c r="CV51" s="31">
        <f t="shared" si="13"/>
      </c>
      <c r="CW51" s="2">
        <f t="shared" si="19"/>
      </c>
      <c r="CX51" s="32"/>
      <c r="CY51" s="18"/>
      <c r="CZ51" s="31">
        <f t="shared" si="14"/>
      </c>
      <c r="DA51" s="2">
        <f t="shared" si="20"/>
      </c>
      <c r="DB51" s="32"/>
      <c r="DC51" s="18"/>
      <c r="DD51" s="31">
        <f t="shared" si="15"/>
      </c>
      <c r="DE51" s="2">
        <f t="shared" si="21"/>
      </c>
      <c r="DF51" s="32"/>
      <c r="DG51" s="18"/>
      <c r="DH51" s="31">
        <f t="shared" si="16"/>
      </c>
      <c r="DI51" s="2">
        <f t="shared" si="22"/>
      </c>
      <c r="DJ51" s="32"/>
      <c r="DK51" s="18"/>
      <c r="DL51" s="31">
        <f t="shared" si="17"/>
      </c>
      <c r="DM51" s="2">
        <f t="shared" si="23"/>
      </c>
      <c r="DN51" s="32"/>
      <c r="DO51" s="5"/>
      <c r="DP51" s="6"/>
      <c r="DR51" s="8"/>
      <c r="DS51" s="9"/>
      <c r="DT51" s="9"/>
      <c r="DU51" s="8"/>
      <c r="DV51" s="9"/>
      <c r="DW51" s="14"/>
      <c r="DX51" s="8"/>
      <c r="DY51" s="8"/>
      <c r="DZ51" s="8"/>
      <c r="EA51" s="14"/>
      <c r="EB51" s="8"/>
      <c r="EC51" s="9"/>
      <c r="ED51" s="9"/>
      <c r="EE51" s="9"/>
      <c r="EF51" s="9"/>
      <c r="EG51" s="9"/>
      <c r="EH51" s="9"/>
      <c r="EI51" s="9"/>
      <c r="EJ51" s="9"/>
      <c r="EK51" s="8"/>
      <c r="EL51" s="8"/>
      <c r="EM51" s="9"/>
      <c r="EN51" s="8"/>
    </row>
    <row r="52" spans="2:120" ht="17.25" customHeight="1" thickBot="1">
      <c r="B52" s="63"/>
      <c r="C52" s="154" t="str">
        <f>IF(IF(D29&lt;&gt;"",VLOOKUP(D29,CM5:CN28,2,FALSE),0)=1,"APOTECARY","")</f>
        <v>APOTECARY</v>
      </c>
      <c r="D52" s="155"/>
      <c r="E52" s="155"/>
      <c r="F52" s="155"/>
      <c r="G52" s="133">
        <f>IF(IF(D29&lt;&gt;"",VLOOKUP(D29,CM5:CN28,2,FALSE),0)=1,50,0)</f>
        <v>50</v>
      </c>
      <c r="H52" s="128">
        <v>0</v>
      </c>
      <c r="I52" s="156">
        <f>(SUM(BH5:BH20))+(G46*H46)+(G47*H47)+(G48*H48)+(G49*H49)+(G50*H50)+(G51*H51)+(G52*H52)</f>
        <v>0</v>
      </c>
      <c r="J52" s="202"/>
      <c r="K52" s="157"/>
      <c r="L52" s="69"/>
      <c r="M52" s="154" t="str">
        <f>IF(IF(N29&lt;&gt;"",VLOOKUP(N29,CM5:CN28,2,FALSE),0)=1,"APOTECARY","")</f>
        <v>APOTECARY</v>
      </c>
      <c r="N52" s="155"/>
      <c r="O52" s="155"/>
      <c r="P52" s="155"/>
      <c r="Q52" s="133">
        <f>IF(IF(N29&lt;&gt;"",VLOOKUP(N29,CM5:CN28,2,FALSE),0)=1,50,0)</f>
        <v>50</v>
      </c>
      <c r="R52" s="128">
        <v>0</v>
      </c>
      <c r="S52" s="156">
        <f>(SUM(BO5:BO20))+(Q46*R46)+(Q47*R47)+(Q48*R48)+(Q49*R49)+(Q50*R50)+(Q51*R51)+(Q52*R52)</f>
        <v>0</v>
      </c>
      <c r="T52" s="202"/>
      <c r="U52" s="157"/>
      <c r="V52" s="69"/>
      <c r="W52" s="154" t="str">
        <f>IF(IF(X29&lt;&gt;"",VLOOKUP(X29,CM5:CN28,2,FALSE),0)=1,"APOTECARY","")</f>
        <v>APOTECARY</v>
      </c>
      <c r="X52" s="155"/>
      <c r="Y52" s="155"/>
      <c r="Z52" s="155"/>
      <c r="AA52" s="133">
        <f>IF(IF(N29&lt;&gt;"",VLOOKUP(N29,CM5:CN28,2,FALSE),0)=1,50,0)</f>
        <v>50</v>
      </c>
      <c r="AB52" s="128">
        <v>0</v>
      </c>
      <c r="AC52" s="156">
        <f>(SUM(BV5:BV20))+(AA46*AB46)+(AA47*AB47)+(AA48*AB48)+(AA49*AB49)+(AA50*AB50)+(AA51*AB51)+(AA52*AB52)</f>
        <v>0</v>
      </c>
      <c r="AD52" s="202"/>
      <c r="AE52" s="157"/>
      <c r="AF52" s="6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79">
        <v>49</v>
      </c>
      <c r="BY52" s="3" t="s">
        <v>108</v>
      </c>
      <c r="BZ52" s="35">
        <v>7</v>
      </c>
      <c r="CA52" s="35">
        <v>3</v>
      </c>
      <c r="CB52" s="35">
        <v>3</v>
      </c>
      <c r="CC52" s="35">
        <v>8</v>
      </c>
      <c r="CD52" s="20" t="s">
        <v>60</v>
      </c>
      <c r="CE52" s="58">
        <v>90</v>
      </c>
      <c r="CF52" s="58" t="s">
        <v>39</v>
      </c>
      <c r="CG52" s="58" t="s">
        <v>34</v>
      </c>
      <c r="CH52" s="58">
        <v>4</v>
      </c>
      <c r="CI52" s="147"/>
      <c r="CJ52" s="22"/>
      <c r="CL52" s="18"/>
      <c r="CM52" s="18"/>
      <c r="CN52" s="18"/>
      <c r="CO52" s="18"/>
      <c r="CP52" s="18"/>
      <c r="CQ52" s="18"/>
      <c r="CR52" s="22"/>
      <c r="CS52" s="18"/>
      <c r="CT52" s="33"/>
      <c r="CU52" s="18"/>
      <c r="CV52" s="22"/>
      <c r="CW52" s="18"/>
      <c r="CX52" s="33"/>
      <c r="CY52" s="18"/>
      <c r="CZ52" s="22"/>
      <c r="DA52" s="18"/>
      <c r="DB52" s="33"/>
      <c r="DC52" s="18"/>
      <c r="DD52" s="22"/>
      <c r="DE52" s="18"/>
      <c r="DF52" s="33"/>
      <c r="DG52" s="18"/>
      <c r="DH52" s="22"/>
      <c r="DI52" s="18"/>
      <c r="DJ52" s="33"/>
      <c r="DK52" s="18"/>
      <c r="DL52" s="22"/>
      <c r="DM52" s="18"/>
      <c r="DN52" s="33"/>
      <c r="DO52" s="18"/>
      <c r="DP52" s="22"/>
    </row>
    <row r="53" spans="2:120" ht="8.25" customHeight="1" thickBot="1">
      <c r="B53" s="64"/>
      <c r="C53" s="65"/>
      <c r="D53" s="66"/>
      <c r="E53" s="65"/>
      <c r="F53" s="65"/>
      <c r="G53" s="65"/>
      <c r="H53" s="65"/>
      <c r="I53" s="65"/>
      <c r="J53" s="65"/>
      <c r="K53" s="65"/>
      <c r="L53" s="87"/>
      <c r="M53" s="65"/>
      <c r="N53" s="66"/>
      <c r="O53" s="65"/>
      <c r="P53" s="65"/>
      <c r="Q53" s="65"/>
      <c r="R53" s="65"/>
      <c r="S53" s="65"/>
      <c r="T53" s="65"/>
      <c r="U53" s="65"/>
      <c r="V53" s="87"/>
      <c r="W53" s="89"/>
      <c r="X53" s="66"/>
      <c r="Y53" s="65"/>
      <c r="Z53" s="65"/>
      <c r="AA53" s="65"/>
      <c r="AB53" s="65"/>
      <c r="AC53" s="65"/>
      <c r="AD53" s="65"/>
      <c r="AE53" s="65"/>
      <c r="AF53" s="67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79">
        <v>50</v>
      </c>
      <c r="BY53" s="59" t="s">
        <v>26</v>
      </c>
      <c r="BZ53" s="60">
        <v>5</v>
      </c>
      <c r="CA53" s="60">
        <v>5</v>
      </c>
      <c r="CB53" s="60">
        <v>2</v>
      </c>
      <c r="CC53" s="60">
        <v>9</v>
      </c>
      <c r="CD53" s="52" t="s">
        <v>112</v>
      </c>
      <c r="CE53" s="61">
        <v>140</v>
      </c>
      <c r="CF53" s="61" t="s">
        <v>58</v>
      </c>
      <c r="CG53" s="61" t="s">
        <v>11</v>
      </c>
      <c r="CH53" s="61">
        <v>1</v>
      </c>
      <c r="CI53" s="148"/>
      <c r="CJ53" s="22"/>
      <c r="CL53" s="18"/>
      <c r="CM53" s="18"/>
      <c r="CN53" s="18"/>
      <c r="CO53" s="18"/>
      <c r="CP53" s="18"/>
      <c r="CQ53" s="18"/>
      <c r="CR53" s="22"/>
      <c r="CS53" s="18"/>
      <c r="CT53" s="33"/>
      <c r="CU53" s="18"/>
      <c r="CV53" s="22"/>
      <c r="CW53" s="18"/>
      <c r="CX53" s="33"/>
      <c r="CY53" s="18"/>
      <c r="CZ53" s="22"/>
      <c r="DA53" s="18"/>
      <c r="DB53" s="33"/>
      <c r="DC53" s="18"/>
      <c r="DD53" s="22"/>
      <c r="DE53" s="18"/>
      <c r="DF53" s="33"/>
      <c r="DG53" s="18"/>
      <c r="DH53" s="22"/>
      <c r="DI53" s="18"/>
      <c r="DJ53" s="33"/>
      <c r="DK53" s="18"/>
      <c r="DL53" s="22"/>
      <c r="DM53" s="18"/>
      <c r="DN53" s="33"/>
      <c r="DO53" s="18"/>
      <c r="DP53" s="22"/>
    </row>
    <row r="54" spans="34:120" ht="8.25" customHeight="1"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79">
        <v>51</v>
      </c>
      <c r="BY54" s="46" t="s">
        <v>227</v>
      </c>
      <c r="BZ54" s="47">
        <v>5</v>
      </c>
      <c r="CA54" s="47">
        <v>3</v>
      </c>
      <c r="CB54" s="47">
        <v>2</v>
      </c>
      <c r="CC54" s="47">
        <v>7</v>
      </c>
      <c r="CD54" s="48" t="s">
        <v>210</v>
      </c>
      <c r="CE54" s="49">
        <v>40</v>
      </c>
      <c r="CF54" s="49" t="s">
        <v>4</v>
      </c>
      <c r="CG54" s="49" t="s">
        <v>36</v>
      </c>
      <c r="CH54" s="49">
        <v>16</v>
      </c>
      <c r="CI54" s="136" t="s">
        <v>27</v>
      </c>
      <c r="CJ54" s="22"/>
      <c r="CL54" s="18"/>
      <c r="CM54" s="18"/>
      <c r="CN54" s="18"/>
      <c r="CO54" s="18"/>
      <c r="CP54" s="18"/>
      <c r="CQ54" s="18"/>
      <c r="CR54" s="22"/>
      <c r="CS54" s="18"/>
      <c r="CT54" s="33"/>
      <c r="CU54" s="18"/>
      <c r="CV54" s="22"/>
      <c r="CW54" s="18"/>
      <c r="CX54" s="33"/>
      <c r="CY54" s="18"/>
      <c r="CZ54" s="22"/>
      <c r="DA54" s="18"/>
      <c r="DB54" s="33"/>
      <c r="DC54" s="18"/>
      <c r="DD54" s="22"/>
      <c r="DE54" s="18"/>
      <c r="DF54" s="33"/>
      <c r="DG54" s="18"/>
      <c r="DH54" s="22"/>
      <c r="DI54" s="18"/>
      <c r="DJ54" s="33"/>
      <c r="DK54" s="18"/>
      <c r="DL54" s="22"/>
      <c r="DM54" s="18"/>
      <c r="DN54" s="33"/>
      <c r="DO54" s="18"/>
      <c r="DP54" s="22"/>
    </row>
    <row r="55" spans="34:120" ht="15.75" customHeight="1" hidden="1"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79">
        <v>52</v>
      </c>
      <c r="BY55" s="3" t="s">
        <v>30</v>
      </c>
      <c r="BZ55" s="4">
        <v>6</v>
      </c>
      <c r="CA55" s="4">
        <v>3</v>
      </c>
      <c r="CB55" s="4">
        <v>2</v>
      </c>
      <c r="CC55" s="4">
        <v>7</v>
      </c>
      <c r="CD55" s="20" t="s">
        <v>116</v>
      </c>
      <c r="CE55" s="5">
        <v>70</v>
      </c>
      <c r="CF55" s="5" t="s">
        <v>33</v>
      </c>
      <c r="CG55" s="5" t="s">
        <v>37</v>
      </c>
      <c r="CH55" s="5">
        <v>2</v>
      </c>
      <c r="CI55" s="137"/>
      <c r="CJ55" s="22"/>
      <c r="CL55" s="18"/>
      <c r="CM55" s="18"/>
      <c r="CN55" s="18"/>
      <c r="CO55" s="18"/>
      <c r="CP55" s="18"/>
      <c r="CQ55" s="18"/>
      <c r="CR55" s="22"/>
      <c r="CS55" s="18"/>
      <c r="CT55" s="33"/>
      <c r="CU55" s="18"/>
      <c r="CV55" s="22"/>
      <c r="CW55" s="18"/>
      <c r="CX55" s="33"/>
      <c r="CY55" s="18"/>
      <c r="CZ55" s="22"/>
      <c r="DA55" s="18"/>
      <c r="DB55" s="33"/>
      <c r="DC55" s="18"/>
      <c r="DD55" s="22"/>
      <c r="DE55" s="18"/>
      <c r="DF55" s="33"/>
      <c r="DG55" s="18"/>
      <c r="DH55" s="22"/>
      <c r="DI55" s="18"/>
      <c r="DJ55" s="33"/>
      <c r="DK55" s="18"/>
      <c r="DL55" s="22"/>
      <c r="DM55" s="18"/>
      <c r="DN55" s="33"/>
      <c r="DO55" s="18"/>
      <c r="DP55" s="22"/>
    </row>
    <row r="56" spans="34:120" ht="15.75" customHeight="1" hidden="1"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79">
        <v>53</v>
      </c>
      <c r="BY56" s="3" t="s">
        <v>31</v>
      </c>
      <c r="BZ56" s="4">
        <v>6</v>
      </c>
      <c r="CA56" s="4">
        <v>3</v>
      </c>
      <c r="CB56" s="4">
        <v>2</v>
      </c>
      <c r="CC56" s="4">
        <v>8</v>
      </c>
      <c r="CD56" s="20" t="s">
        <v>117</v>
      </c>
      <c r="CE56" s="5">
        <v>90</v>
      </c>
      <c r="CF56" s="5" t="s">
        <v>39</v>
      </c>
      <c r="CG56" s="5" t="s">
        <v>34</v>
      </c>
      <c r="CH56" s="5">
        <v>2</v>
      </c>
      <c r="CI56" s="137"/>
      <c r="CJ56" s="22"/>
      <c r="CL56" s="18"/>
      <c r="CM56" s="18"/>
      <c r="CN56" s="18"/>
      <c r="CO56" s="18"/>
      <c r="CP56" s="18"/>
      <c r="CQ56" s="18"/>
      <c r="CR56" s="22"/>
      <c r="CS56" s="18"/>
      <c r="CT56" s="33"/>
      <c r="CU56" s="18"/>
      <c r="CV56" s="22"/>
      <c r="CW56" s="18"/>
      <c r="CX56" s="33"/>
      <c r="CY56" s="18"/>
      <c r="CZ56" s="22"/>
      <c r="DA56" s="18"/>
      <c r="DB56" s="33"/>
      <c r="DC56" s="18"/>
      <c r="DD56" s="22"/>
      <c r="DE56" s="18"/>
      <c r="DF56" s="33"/>
      <c r="DG56" s="18"/>
      <c r="DH56" s="22"/>
      <c r="DI56" s="18"/>
      <c r="DJ56" s="33"/>
      <c r="DK56" s="18"/>
      <c r="DL56" s="22"/>
      <c r="DM56" s="18"/>
      <c r="DN56" s="33"/>
      <c r="DO56" s="18"/>
      <c r="DP56" s="22"/>
    </row>
    <row r="57" spans="34:120" ht="15.75" customHeight="1" hidden="1"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79">
        <v>54</v>
      </c>
      <c r="BY57" s="50" t="s">
        <v>211</v>
      </c>
      <c r="BZ57" s="51">
        <v>4</v>
      </c>
      <c r="CA57" s="51">
        <v>5</v>
      </c>
      <c r="CB57" s="51">
        <v>1</v>
      </c>
      <c r="CC57" s="51">
        <v>9</v>
      </c>
      <c r="CD57" s="52" t="s">
        <v>212</v>
      </c>
      <c r="CE57" s="61">
        <v>100</v>
      </c>
      <c r="CF57" s="61" t="s">
        <v>58</v>
      </c>
      <c r="CG57" s="61" t="s">
        <v>11</v>
      </c>
      <c r="CH57" s="61">
        <v>4</v>
      </c>
      <c r="CI57" s="138"/>
      <c r="CJ57" s="22"/>
      <c r="CL57" s="18"/>
      <c r="CM57" s="18"/>
      <c r="CN57" s="18"/>
      <c r="CO57" s="18"/>
      <c r="CP57" s="18"/>
      <c r="CQ57" s="18"/>
      <c r="CR57" s="22"/>
      <c r="CS57" s="18"/>
      <c r="CT57" s="33"/>
      <c r="CU57" s="18"/>
      <c r="CV57" s="22"/>
      <c r="CW57" s="18"/>
      <c r="CX57" s="33"/>
      <c r="CY57" s="18"/>
      <c r="CZ57" s="22"/>
      <c r="DA57" s="18"/>
      <c r="DB57" s="33"/>
      <c r="DC57" s="18"/>
      <c r="DD57" s="22"/>
      <c r="DE57" s="18"/>
      <c r="DF57" s="33"/>
      <c r="DG57" s="18"/>
      <c r="DH57" s="22"/>
      <c r="DI57" s="18"/>
      <c r="DJ57" s="33"/>
      <c r="DK57" s="18"/>
      <c r="DL57" s="22"/>
      <c r="DM57" s="18"/>
      <c r="DN57" s="33"/>
      <c r="DO57" s="18"/>
      <c r="DP57" s="22"/>
    </row>
    <row r="58" spans="35:120" ht="15.75" customHeight="1" hidden="1">
      <c r="AI58" s="39"/>
      <c r="AJ58" s="39"/>
      <c r="AK58" s="39"/>
      <c r="AL58" s="39"/>
      <c r="AM58" s="39"/>
      <c r="AN58" s="39"/>
      <c r="AP58" s="39"/>
      <c r="AQ58" s="39"/>
      <c r="AR58" s="39"/>
      <c r="AS58" s="39"/>
      <c r="AT58" s="39"/>
      <c r="AU58" s="39"/>
      <c r="AW58" s="39"/>
      <c r="AX58" s="39"/>
      <c r="AY58" s="39"/>
      <c r="AZ58" s="39"/>
      <c r="BA58" s="39"/>
      <c r="BB58" s="39"/>
      <c r="BD58" s="39"/>
      <c r="BE58" s="39"/>
      <c r="BF58" s="39"/>
      <c r="BG58" s="39"/>
      <c r="BH58" s="39"/>
      <c r="BI58" s="39"/>
      <c r="BK58" s="39"/>
      <c r="BL58" s="39"/>
      <c r="BM58" s="39"/>
      <c r="BN58" s="39"/>
      <c r="BO58" s="39"/>
      <c r="BP58" s="39"/>
      <c r="BR58" s="39"/>
      <c r="BS58" s="39"/>
      <c r="BT58" s="39"/>
      <c r="BU58" s="39"/>
      <c r="BV58" s="39"/>
      <c r="BW58" s="39"/>
      <c r="BX58" s="79">
        <v>55</v>
      </c>
      <c r="BY58" s="46" t="s">
        <v>120</v>
      </c>
      <c r="BZ58" s="56">
        <v>8</v>
      </c>
      <c r="CA58" s="56">
        <v>2</v>
      </c>
      <c r="CB58" s="56">
        <v>3</v>
      </c>
      <c r="CC58" s="56">
        <v>7</v>
      </c>
      <c r="CD58" s="48" t="s">
        <v>121</v>
      </c>
      <c r="CE58" s="57">
        <v>60</v>
      </c>
      <c r="CF58" s="57" t="s">
        <v>21</v>
      </c>
      <c r="CG58" s="57" t="s">
        <v>95</v>
      </c>
      <c r="CH58" s="57">
        <v>16</v>
      </c>
      <c r="CI58" s="146" t="s">
        <v>119</v>
      </c>
      <c r="CJ58" s="22"/>
      <c r="CL58" s="18"/>
      <c r="CM58" s="18"/>
      <c r="CN58" s="18"/>
      <c r="CO58" s="18"/>
      <c r="CP58" s="18"/>
      <c r="CQ58" s="18"/>
      <c r="CR58" s="22"/>
      <c r="CS58" s="18"/>
      <c r="CT58" s="33"/>
      <c r="CU58" s="18"/>
      <c r="CV58" s="22"/>
      <c r="CW58" s="18"/>
      <c r="CX58" s="33"/>
      <c r="CY58" s="18"/>
      <c r="CZ58" s="22"/>
      <c r="DA58" s="18"/>
      <c r="DB58" s="33"/>
      <c r="DC58" s="18"/>
      <c r="DD58" s="22"/>
      <c r="DE58" s="18"/>
      <c r="DF58" s="33"/>
      <c r="DG58" s="18"/>
      <c r="DH58" s="22"/>
      <c r="DI58" s="18"/>
      <c r="DJ58" s="33"/>
      <c r="DK58" s="18"/>
      <c r="DL58" s="22"/>
      <c r="DM58" s="18"/>
      <c r="DN58" s="33"/>
      <c r="DO58" s="18"/>
      <c r="DP58" s="22"/>
    </row>
    <row r="59" spans="35:120" ht="15.75" customHeight="1" hidden="1">
      <c r="AI59" s="39"/>
      <c r="AJ59" s="39"/>
      <c r="AK59" s="39"/>
      <c r="AL59" s="39"/>
      <c r="AM59" s="39"/>
      <c r="AN59" s="39"/>
      <c r="AP59" s="39"/>
      <c r="AQ59" s="39"/>
      <c r="AR59" s="39"/>
      <c r="AS59" s="39"/>
      <c r="AT59" s="39"/>
      <c r="AU59" s="39"/>
      <c r="AW59" s="39"/>
      <c r="AX59" s="39"/>
      <c r="AY59" s="39"/>
      <c r="AZ59" s="39"/>
      <c r="BA59" s="39"/>
      <c r="BB59" s="39"/>
      <c r="BD59" s="39"/>
      <c r="BE59" s="39"/>
      <c r="BF59" s="39"/>
      <c r="BG59" s="39"/>
      <c r="BH59" s="39"/>
      <c r="BI59" s="39"/>
      <c r="BK59" s="39"/>
      <c r="BL59" s="39"/>
      <c r="BM59" s="39"/>
      <c r="BN59" s="39"/>
      <c r="BO59" s="39"/>
      <c r="BP59" s="39"/>
      <c r="BR59" s="39"/>
      <c r="BS59" s="39"/>
      <c r="BT59" s="39"/>
      <c r="BU59" s="39"/>
      <c r="BV59" s="39"/>
      <c r="BW59" s="39"/>
      <c r="BX59" s="79">
        <v>56</v>
      </c>
      <c r="BY59" s="3" t="s">
        <v>123</v>
      </c>
      <c r="BZ59" s="35">
        <v>6</v>
      </c>
      <c r="CA59" s="35">
        <v>4</v>
      </c>
      <c r="CB59" s="35">
        <v>1</v>
      </c>
      <c r="CC59" s="35">
        <v>9</v>
      </c>
      <c r="CD59" s="20"/>
      <c r="CE59" s="58">
        <v>80</v>
      </c>
      <c r="CF59" s="58" t="s">
        <v>39</v>
      </c>
      <c r="CG59" s="58" t="s">
        <v>34</v>
      </c>
      <c r="CH59" s="58">
        <v>6</v>
      </c>
      <c r="CI59" s="147"/>
      <c r="CJ59" s="22"/>
      <c r="CL59" s="18"/>
      <c r="CM59" s="18"/>
      <c r="CN59" s="18"/>
      <c r="CO59" s="18"/>
      <c r="CP59" s="18"/>
      <c r="CQ59" s="18"/>
      <c r="CR59" s="22"/>
      <c r="CS59" s="18"/>
      <c r="CT59" s="33"/>
      <c r="CU59" s="18"/>
      <c r="CV59" s="22"/>
      <c r="CW59" s="18"/>
      <c r="CX59" s="33"/>
      <c r="CY59" s="18"/>
      <c r="CZ59" s="22"/>
      <c r="DA59" s="18"/>
      <c r="DB59" s="33"/>
      <c r="DC59" s="18"/>
      <c r="DD59" s="22"/>
      <c r="DE59" s="18"/>
      <c r="DF59" s="33"/>
      <c r="DG59" s="18"/>
      <c r="DH59" s="22"/>
      <c r="DI59" s="18"/>
      <c r="DJ59" s="33"/>
      <c r="DK59" s="18"/>
      <c r="DL59" s="22"/>
      <c r="DM59" s="18"/>
      <c r="DN59" s="33"/>
      <c r="DO59" s="18"/>
      <c r="DP59" s="22"/>
    </row>
    <row r="60" spans="35:120" ht="15.75" customHeight="1" hidden="1">
      <c r="AI60" s="39"/>
      <c r="AJ60" s="39"/>
      <c r="AK60" s="39"/>
      <c r="AL60" s="39"/>
      <c r="AM60" s="39"/>
      <c r="AN60" s="39"/>
      <c r="AP60" s="39"/>
      <c r="AQ60" s="39"/>
      <c r="AR60" s="39"/>
      <c r="AS60" s="39"/>
      <c r="AT60" s="39"/>
      <c r="AU60" s="39"/>
      <c r="AW60" s="39"/>
      <c r="AX60" s="39"/>
      <c r="AY60" s="39"/>
      <c r="AZ60" s="39"/>
      <c r="BA60" s="39"/>
      <c r="BB60" s="39"/>
      <c r="BD60" s="39"/>
      <c r="BE60" s="39"/>
      <c r="BF60" s="39"/>
      <c r="BG60" s="39"/>
      <c r="BH60" s="39"/>
      <c r="BI60" s="39"/>
      <c r="BK60" s="39"/>
      <c r="BL60" s="39"/>
      <c r="BM60" s="39"/>
      <c r="BN60" s="39"/>
      <c r="BO60" s="39"/>
      <c r="BP60" s="39"/>
      <c r="BR60" s="39"/>
      <c r="BS60" s="39"/>
      <c r="BT60" s="39"/>
      <c r="BU60" s="39"/>
      <c r="BV60" s="39"/>
      <c r="BW60" s="39"/>
      <c r="BX60" s="79">
        <v>57</v>
      </c>
      <c r="BY60" s="50" t="s">
        <v>7</v>
      </c>
      <c r="BZ60" s="60">
        <v>6</v>
      </c>
      <c r="CA60" s="60">
        <v>5</v>
      </c>
      <c r="CB60" s="60">
        <v>1</v>
      </c>
      <c r="CC60" s="60">
        <v>9</v>
      </c>
      <c r="CD60" s="52" t="s">
        <v>122</v>
      </c>
      <c r="CE60" s="61">
        <v>140</v>
      </c>
      <c r="CF60" s="61" t="s">
        <v>58</v>
      </c>
      <c r="CG60" s="61" t="s">
        <v>11</v>
      </c>
      <c r="CH60" s="61">
        <v>1</v>
      </c>
      <c r="CI60" s="148"/>
      <c r="CJ60" s="22"/>
      <c r="CL60" s="18"/>
      <c r="CM60" s="18"/>
      <c r="CN60" s="18"/>
      <c r="CO60" s="18"/>
      <c r="CP60" s="18"/>
      <c r="CQ60" s="18"/>
      <c r="CR60" s="22"/>
      <c r="CS60" s="18"/>
      <c r="CT60" s="33"/>
      <c r="CU60" s="18"/>
      <c r="CV60" s="22"/>
      <c r="CW60" s="18"/>
      <c r="CX60" s="33"/>
      <c r="CY60" s="18"/>
      <c r="CZ60" s="22"/>
      <c r="DA60" s="18"/>
      <c r="DB60" s="33"/>
      <c r="DC60" s="18"/>
      <c r="DD60" s="22"/>
      <c r="DE60" s="18"/>
      <c r="DF60" s="33"/>
      <c r="DG60" s="18"/>
      <c r="DH60" s="22"/>
      <c r="DI60" s="18"/>
      <c r="DJ60" s="33"/>
      <c r="DK60" s="18"/>
      <c r="DL60" s="22"/>
      <c r="DM60" s="18"/>
      <c r="DN60" s="33"/>
      <c r="DO60" s="18"/>
      <c r="DP60" s="22"/>
    </row>
    <row r="61" spans="35:120" ht="15.75" customHeight="1" hidden="1">
      <c r="AI61" s="39"/>
      <c r="AJ61" s="39"/>
      <c r="AK61" s="39"/>
      <c r="AL61" s="39"/>
      <c r="AM61" s="39"/>
      <c r="AN61" s="39"/>
      <c r="AP61" s="39"/>
      <c r="AQ61" s="39"/>
      <c r="AR61" s="39"/>
      <c r="AS61" s="39"/>
      <c r="AT61" s="39"/>
      <c r="AU61" s="39"/>
      <c r="AW61" s="39"/>
      <c r="AX61" s="39"/>
      <c r="AY61" s="39"/>
      <c r="AZ61" s="39"/>
      <c r="BA61" s="39"/>
      <c r="BB61" s="39"/>
      <c r="BD61" s="39"/>
      <c r="BE61" s="39"/>
      <c r="BF61" s="39"/>
      <c r="BG61" s="39"/>
      <c r="BH61" s="39"/>
      <c r="BI61" s="39"/>
      <c r="BK61" s="39"/>
      <c r="BL61" s="39"/>
      <c r="BM61" s="39"/>
      <c r="BN61" s="39"/>
      <c r="BO61" s="39"/>
      <c r="BP61" s="39"/>
      <c r="BR61" s="39"/>
      <c r="BS61" s="39"/>
      <c r="BT61" s="39"/>
      <c r="BU61" s="39"/>
      <c r="BV61" s="39"/>
      <c r="BW61" s="39"/>
      <c r="BX61" s="79">
        <v>58</v>
      </c>
      <c r="BY61" s="46" t="s">
        <v>224</v>
      </c>
      <c r="BZ61" s="56">
        <v>4</v>
      </c>
      <c r="CA61" s="56">
        <v>3</v>
      </c>
      <c r="CB61" s="56">
        <v>2</v>
      </c>
      <c r="CC61" s="56">
        <v>8</v>
      </c>
      <c r="CD61" s="48" t="s">
        <v>115</v>
      </c>
      <c r="CE61" s="57">
        <v>40</v>
      </c>
      <c r="CF61" s="57" t="s">
        <v>4</v>
      </c>
      <c r="CG61" s="57" t="s">
        <v>36</v>
      </c>
      <c r="CH61" s="57">
        <v>16</v>
      </c>
      <c r="CI61" s="136" t="s">
        <v>124</v>
      </c>
      <c r="CJ61" s="22"/>
      <c r="CL61" s="18"/>
      <c r="CM61" s="18"/>
      <c r="CN61" s="18"/>
      <c r="CO61" s="18"/>
      <c r="CP61" s="18"/>
      <c r="CQ61" s="18"/>
      <c r="CR61" s="22"/>
      <c r="CS61" s="18"/>
      <c r="CT61" s="33"/>
      <c r="CU61" s="18"/>
      <c r="CV61" s="22"/>
      <c r="CW61" s="18"/>
      <c r="CX61" s="33"/>
      <c r="CY61" s="18"/>
      <c r="CZ61" s="22"/>
      <c r="DA61" s="18"/>
      <c r="DB61" s="33"/>
      <c r="DC61" s="18"/>
      <c r="DD61" s="22"/>
      <c r="DE61" s="18"/>
      <c r="DF61" s="33"/>
      <c r="DG61" s="18"/>
      <c r="DH61" s="22"/>
      <c r="DI61" s="18"/>
      <c r="DJ61" s="33"/>
      <c r="DK61" s="18"/>
      <c r="DL61" s="22"/>
      <c r="DM61" s="18"/>
      <c r="DN61" s="33"/>
      <c r="DO61" s="18"/>
      <c r="DP61" s="22"/>
    </row>
    <row r="62" spans="35:120" ht="15.75" customHeight="1" hidden="1">
      <c r="AI62" s="39"/>
      <c r="AJ62" s="39"/>
      <c r="AK62" s="39"/>
      <c r="AL62" s="39"/>
      <c r="AM62" s="39"/>
      <c r="AN62" s="39"/>
      <c r="AP62" s="39"/>
      <c r="AQ62" s="39"/>
      <c r="AR62" s="39"/>
      <c r="AS62" s="39"/>
      <c r="AT62" s="39"/>
      <c r="AU62" s="39"/>
      <c r="AW62" s="39"/>
      <c r="AX62" s="39"/>
      <c r="AY62" s="39"/>
      <c r="AZ62" s="39"/>
      <c r="BA62" s="39"/>
      <c r="BB62" s="39"/>
      <c r="BD62" s="39"/>
      <c r="BE62" s="39"/>
      <c r="BF62" s="39"/>
      <c r="BG62" s="39"/>
      <c r="BH62" s="39"/>
      <c r="BI62" s="39"/>
      <c r="BK62" s="39"/>
      <c r="BL62" s="39"/>
      <c r="BM62" s="39"/>
      <c r="BN62" s="39"/>
      <c r="BO62" s="39"/>
      <c r="BP62" s="39"/>
      <c r="BR62" s="39"/>
      <c r="BS62" s="39"/>
      <c r="BT62" s="39"/>
      <c r="BU62" s="39"/>
      <c r="BV62" s="39"/>
      <c r="BW62" s="39"/>
      <c r="BX62" s="79">
        <v>59</v>
      </c>
      <c r="BY62" s="3" t="s">
        <v>225</v>
      </c>
      <c r="BZ62" s="35">
        <v>7</v>
      </c>
      <c r="CA62" s="35">
        <v>3</v>
      </c>
      <c r="CB62" s="35">
        <v>3</v>
      </c>
      <c r="CC62" s="35">
        <v>7</v>
      </c>
      <c r="CD62" s="20" t="s">
        <v>40</v>
      </c>
      <c r="CE62" s="58">
        <v>70</v>
      </c>
      <c r="CF62" s="58" t="s">
        <v>35</v>
      </c>
      <c r="CG62" s="58" t="s">
        <v>38</v>
      </c>
      <c r="CH62" s="58">
        <v>2</v>
      </c>
      <c r="CI62" s="137"/>
      <c r="CJ62" s="22"/>
      <c r="CL62" s="18"/>
      <c r="CM62" s="18"/>
      <c r="CN62" s="18"/>
      <c r="CO62" s="18"/>
      <c r="CP62" s="18"/>
      <c r="CQ62" s="18"/>
      <c r="CR62" s="22"/>
      <c r="CS62" s="18"/>
      <c r="CT62" s="33"/>
      <c r="CU62" s="18"/>
      <c r="CV62" s="22"/>
      <c r="CW62" s="18"/>
      <c r="CX62" s="33"/>
      <c r="CY62" s="18"/>
      <c r="CZ62" s="22"/>
      <c r="DA62" s="18"/>
      <c r="DB62" s="33"/>
      <c r="DC62" s="18"/>
      <c r="DD62" s="22"/>
      <c r="DE62" s="18"/>
      <c r="DF62" s="33"/>
      <c r="DG62" s="18"/>
      <c r="DH62" s="22"/>
      <c r="DI62" s="18"/>
      <c r="DJ62" s="33"/>
      <c r="DK62" s="18"/>
      <c r="DL62" s="22"/>
      <c r="DM62" s="18"/>
      <c r="DN62" s="33"/>
      <c r="DO62" s="18"/>
      <c r="DP62" s="22"/>
    </row>
    <row r="63" spans="35:120" ht="15.75" customHeight="1" hidden="1">
      <c r="AI63" s="39"/>
      <c r="AJ63" s="39"/>
      <c r="AK63" s="39"/>
      <c r="AL63" s="39"/>
      <c r="AM63" s="39"/>
      <c r="AN63" s="39"/>
      <c r="AP63" s="39"/>
      <c r="AQ63" s="39"/>
      <c r="AR63" s="39"/>
      <c r="AS63" s="39"/>
      <c r="AT63" s="39"/>
      <c r="AU63" s="39"/>
      <c r="AW63" s="39"/>
      <c r="AX63" s="39"/>
      <c r="AY63" s="39"/>
      <c r="AZ63" s="39"/>
      <c r="BA63" s="39"/>
      <c r="BB63" s="39"/>
      <c r="BD63" s="39"/>
      <c r="BE63" s="39"/>
      <c r="BF63" s="39"/>
      <c r="BG63" s="39"/>
      <c r="BH63" s="39"/>
      <c r="BI63" s="39"/>
      <c r="BK63" s="39"/>
      <c r="BL63" s="39"/>
      <c r="BM63" s="39"/>
      <c r="BN63" s="39"/>
      <c r="BO63" s="39"/>
      <c r="BP63" s="39"/>
      <c r="BR63" s="39"/>
      <c r="BS63" s="39"/>
      <c r="BT63" s="39"/>
      <c r="BU63" s="39"/>
      <c r="BV63" s="39"/>
      <c r="BW63" s="39"/>
      <c r="BX63" s="79">
        <v>60</v>
      </c>
      <c r="BY63" s="3" t="s">
        <v>226</v>
      </c>
      <c r="BZ63" s="35">
        <v>6</v>
      </c>
      <c r="CA63" s="35">
        <v>3</v>
      </c>
      <c r="CB63" s="35">
        <v>3</v>
      </c>
      <c r="CC63" s="35">
        <v>8</v>
      </c>
      <c r="CD63" s="20" t="s">
        <v>117</v>
      </c>
      <c r="CE63" s="58">
        <v>90</v>
      </c>
      <c r="CF63" s="58" t="s">
        <v>39</v>
      </c>
      <c r="CG63" s="58" t="s">
        <v>34</v>
      </c>
      <c r="CH63" s="58">
        <v>2</v>
      </c>
      <c r="CI63" s="137"/>
      <c r="CJ63" s="22"/>
      <c r="CL63" s="18"/>
      <c r="CM63" s="18"/>
      <c r="CN63" s="18"/>
      <c r="CO63" s="18"/>
      <c r="CP63" s="18"/>
      <c r="CQ63" s="18"/>
      <c r="CR63" s="22"/>
      <c r="CS63" s="18"/>
      <c r="CT63" s="33"/>
      <c r="CU63" s="18"/>
      <c r="CV63" s="22"/>
      <c r="CW63" s="18"/>
      <c r="CX63" s="33"/>
      <c r="CY63" s="18"/>
      <c r="CZ63" s="22"/>
      <c r="DA63" s="18"/>
      <c r="DB63" s="33"/>
      <c r="DC63" s="18"/>
      <c r="DD63" s="22"/>
      <c r="DE63" s="18"/>
      <c r="DF63" s="33"/>
      <c r="DG63" s="18"/>
      <c r="DH63" s="22"/>
      <c r="DI63" s="18"/>
      <c r="DJ63" s="33"/>
      <c r="DK63" s="18"/>
      <c r="DL63" s="22"/>
      <c r="DM63" s="18"/>
      <c r="DN63" s="33"/>
      <c r="DO63" s="18"/>
      <c r="DP63" s="22"/>
    </row>
    <row r="64" spans="35:120" ht="15.75" customHeight="1" hidden="1">
      <c r="AI64" s="39"/>
      <c r="AJ64" s="39"/>
      <c r="AK64" s="39"/>
      <c r="AL64" s="39"/>
      <c r="AM64" s="39"/>
      <c r="AN64" s="39"/>
      <c r="AP64" s="39"/>
      <c r="AQ64" s="39"/>
      <c r="AR64" s="39"/>
      <c r="AS64" s="39"/>
      <c r="AT64" s="39"/>
      <c r="AU64" s="39"/>
      <c r="AW64" s="39"/>
      <c r="AX64" s="39"/>
      <c r="AY64" s="39"/>
      <c r="AZ64" s="39"/>
      <c r="BA64" s="39"/>
      <c r="BB64" s="39"/>
      <c r="BD64" s="39"/>
      <c r="BE64" s="39"/>
      <c r="BF64" s="39"/>
      <c r="BG64" s="39"/>
      <c r="BH64" s="39"/>
      <c r="BI64" s="39"/>
      <c r="BK64" s="39"/>
      <c r="BL64" s="39"/>
      <c r="BM64" s="39"/>
      <c r="BN64" s="39"/>
      <c r="BO64" s="39"/>
      <c r="BP64" s="39"/>
      <c r="BR64" s="39"/>
      <c r="BS64" s="39"/>
      <c r="BT64" s="39"/>
      <c r="BU64" s="39"/>
      <c r="BV64" s="39"/>
      <c r="BW64" s="39"/>
      <c r="BX64" s="79">
        <v>61</v>
      </c>
      <c r="BY64" s="3" t="s">
        <v>127</v>
      </c>
      <c r="BZ64" s="35">
        <v>4</v>
      </c>
      <c r="CA64" s="35">
        <v>4</v>
      </c>
      <c r="CB64" s="35">
        <v>2</v>
      </c>
      <c r="CC64" s="35">
        <v>9</v>
      </c>
      <c r="CD64" s="20" t="s">
        <v>129</v>
      </c>
      <c r="CE64" s="58">
        <v>110</v>
      </c>
      <c r="CF64" s="58" t="s">
        <v>39</v>
      </c>
      <c r="CG64" s="58" t="s">
        <v>34</v>
      </c>
      <c r="CH64" s="58">
        <v>2</v>
      </c>
      <c r="CI64" s="137"/>
      <c r="CJ64" s="22"/>
      <c r="CL64" s="18"/>
      <c r="CM64" s="18"/>
      <c r="CN64" s="18"/>
      <c r="CO64" s="18"/>
      <c r="CP64" s="18"/>
      <c r="CQ64" s="18"/>
      <c r="CR64" s="22"/>
      <c r="CS64" s="18"/>
      <c r="CT64" s="33"/>
      <c r="CU64" s="18"/>
      <c r="CV64" s="22"/>
      <c r="CW64" s="18"/>
      <c r="CX64" s="33"/>
      <c r="CY64" s="18"/>
      <c r="CZ64" s="22"/>
      <c r="DA64" s="18"/>
      <c r="DB64" s="33"/>
      <c r="DC64" s="18"/>
      <c r="DD64" s="22"/>
      <c r="DE64" s="18"/>
      <c r="DF64" s="33"/>
      <c r="DG64" s="18"/>
      <c r="DH64" s="22"/>
      <c r="DI64" s="18"/>
      <c r="DJ64" s="33"/>
      <c r="DK64" s="18"/>
      <c r="DL64" s="22"/>
      <c r="DM64" s="18"/>
      <c r="DN64" s="33"/>
      <c r="DO64" s="18"/>
      <c r="DP64" s="22"/>
    </row>
    <row r="65" spans="35:120" ht="15.75" customHeight="1" hidden="1">
      <c r="AI65" s="39"/>
      <c r="AJ65" s="39"/>
      <c r="AK65" s="39"/>
      <c r="AL65" s="39"/>
      <c r="AM65" s="39"/>
      <c r="AN65" s="39"/>
      <c r="AP65" s="39"/>
      <c r="AQ65" s="39"/>
      <c r="AR65" s="39"/>
      <c r="AS65" s="39"/>
      <c r="AT65" s="39"/>
      <c r="AU65" s="39"/>
      <c r="AW65" s="39"/>
      <c r="AX65" s="39"/>
      <c r="AY65" s="39"/>
      <c r="AZ65" s="39"/>
      <c r="BA65" s="39"/>
      <c r="BB65" s="39"/>
      <c r="BD65" s="39"/>
      <c r="BE65" s="39"/>
      <c r="BF65" s="39"/>
      <c r="BG65" s="39"/>
      <c r="BH65" s="39"/>
      <c r="BI65" s="39"/>
      <c r="BK65" s="39"/>
      <c r="BL65" s="39"/>
      <c r="BM65" s="39"/>
      <c r="BN65" s="39"/>
      <c r="BO65" s="39"/>
      <c r="BP65" s="39"/>
      <c r="BR65" s="39"/>
      <c r="BS65" s="39"/>
      <c r="BT65" s="39"/>
      <c r="BU65" s="39"/>
      <c r="BV65" s="39"/>
      <c r="BW65" s="39"/>
      <c r="BX65" s="79">
        <v>62</v>
      </c>
      <c r="BY65" s="50" t="s">
        <v>128</v>
      </c>
      <c r="BZ65" s="60">
        <v>8</v>
      </c>
      <c r="CA65" s="60">
        <v>3</v>
      </c>
      <c r="CB65" s="60">
        <v>3</v>
      </c>
      <c r="CC65" s="60">
        <v>8</v>
      </c>
      <c r="CD65" s="52" t="s">
        <v>130</v>
      </c>
      <c r="CE65" s="61">
        <v>120</v>
      </c>
      <c r="CF65" s="61" t="s">
        <v>35</v>
      </c>
      <c r="CG65" s="61" t="s">
        <v>38</v>
      </c>
      <c r="CH65" s="61">
        <v>2</v>
      </c>
      <c r="CI65" s="138"/>
      <c r="CJ65" s="22"/>
      <c r="CL65" s="18"/>
      <c r="CM65" s="18"/>
      <c r="CN65" s="18"/>
      <c r="CO65" s="18"/>
      <c r="CP65" s="18"/>
      <c r="CQ65" s="18"/>
      <c r="CR65" s="22"/>
      <c r="CS65" s="18"/>
      <c r="CT65" s="33"/>
      <c r="CU65" s="18"/>
      <c r="CV65" s="22"/>
      <c r="CW65" s="18"/>
      <c r="CX65" s="33"/>
      <c r="CY65" s="18"/>
      <c r="CZ65" s="22"/>
      <c r="DA65" s="18"/>
      <c r="DB65" s="33"/>
      <c r="DC65" s="18"/>
      <c r="DD65" s="22"/>
      <c r="DE65" s="18"/>
      <c r="DF65" s="33"/>
      <c r="DG65" s="18"/>
      <c r="DH65" s="22"/>
      <c r="DI65" s="18"/>
      <c r="DJ65" s="33"/>
      <c r="DK65" s="18"/>
      <c r="DL65" s="22"/>
      <c r="DM65" s="18"/>
      <c r="DN65" s="33"/>
      <c r="DO65" s="18"/>
      <c r="DP65" s="22"/>
    </row>
    <row r="66" spans="35:120" ht="15.75" customHeight="1" hidden="1">
      <c r="AI66" s="39"/>
      <c r="AJ66" s="39"/>
      <c r="AK66" s="39"/>
      <c r="AL66" s="39"/>
      <c r="AM66" s="39"/>
      <c r="AN66" s="39"/>
      <c r="AP66" s="39"/>
      <c r="AQ66" s="39"/>
      <c r="AR66" s="39"/>
      <c r="AS66" s="39"/>
      <c r="AT66" s="39"/>
      <c r="AU66" s="39"/>
      <c r="AW66" s="39"/>
      <c r="AX66" s="39"/>
      <c r="AY66" s="39"/>
      <c r="AZ66" s="39"/>
      <c r="BA66" s="39"/>
      <c r="BB66" s="39"/>
      <c r="BD66" s="39"/>
      <c r="BE66" s="39"/>
      <c r="BF66" s="39"/>
      <c r="BG66" s="39"/>
      <c r="BH66" s="39"/>
      <c r="BI66" s="39"/>
      <c r="BK66" s="39"/>
      <c r="BL66" s="39"/>
      <c r="BM66" s="39"/>
      <c r="BN66" s="39"/>
      <c r="BO66" s="39"/>
      <c r="BP66" s="39"/>
      <c r="BR66" s="39"/>
      <c r="BS66" s="39"/>
      <c r="BT66" s="39"/>
      <c r="BU66" s="39"/>
      <c r="BV66" s="39"/>
      <c r="BW66" s="39"/>
      <c r="BX66" s="79">
        <v>63</v>
      </c>
      <c r="BY66" s="54" t="s">
        <v>131</v>
      </c>
      <c r="BZ66" s="56">
        <v>6</v>
      </c>
      <c r="CA66" s="56">
        <v>3</v>
      </c>
      <c r="CB66" s="56">
        <v>3</v>
      </c>
      <c r="CC66" s="56">
        <v>7</v>
      </c>
      <c r="CD66" s="48" t="s">
        <v>60</v>
      </c>
      <c r="CE66" s="57">
        <v>50</v>
      </c>
      <c r="CF66" s="57" t="s">
        <v>4</v>
      </c>
      <c r="CG66" s="57" t="s">
        <v>36</v>
      </c>
      <c r="CH66" s="57">
        <v>16</v>
      </c>
      <c r="CI66" s="146" t="s">
        <v>17</v>
      </c>
      <c r="CJ66" s="22"/>
      <c r="CL66" s="18"/>
      <c r="CM66" s="18"/>
      <c r="CN66" s="18"/>
      <c r="CO66" s="18"/>
      <c r="CP66" s="18"/>
      <c r="CQ66" s="18"/>
      <c r="CR66" s="22"/>
      <c r="CS66" s="18"/>
      <c r="CT66" s="33"/>
      <c r="CU66" s="18"/>
      <c r="CV66" s="22"/>
      <c r="CW66" s="18"/>
      <c r="CX66" s="33"/>
      <c r="CY66" s="18"/>
      <c r="CZ66" s="22"/>
      <c r="DA66" s="18"/>
      <c r="DB66" s="33"/>
      <c r="DC66" s="18"/>
      <c r="DD66" s="22"/>
      <c r="DE66" s="18"/>
      <c r="DF66" s="33"/>
      <c r="DG66" s="18"/>
      <c r="DH66" s="22"/>
      <c r="DI66" s="18"/>
      <c r="DJ66" s="33"/>
      <c r="DK66" s="18"/>
      <c r="DL66" s="22"/>
      <c r="DM66" s="18"/>
      <c r="DN66" s="33"/>
      <c r="DO66" s="18"/>
      <c r="DP66" s="22"/>
    </row>
    <row r="67" spans="39:120" ht="15.75" customHeight="1" hidden="1">
      <c r="AM67" s="39"/>
      <c r="AN67" s="39"/>
      <c r="AT67" s="39"/>
      <c r="AU67" s="39"/>
      <c r="BA67" s="39"/>
      <c r="BB67" s="39"/>
      <c r="BH67" s="39"/>
      <c r="BI67" s="39"/>
      <c r="BO67" s="39"/>
      <c r="BP67" s="39"/>
      <c r="BV67" s="39"/>
      <c r="BW67" s="39"/>
      <c r="BX67" s="79">
        <v>64</v>
      </c>
      <c r="BY67" s="55" t="s">
        <v>132</v>
      </c>
      <c r="BZ67" s="35">
        <v>6</v>
      </c>
      <c r="CA67" s="35">
        <v>3</v>
      </c>
      <c r="CB67" s="35">
        <v>3</v>
      </c>
      <c r="CC67" s="35">
        <v>7</v>
      </c>
      <c r="CD67" s="20" t="s">
        <v>133</v>
      </c>
      <c r="CE67" s="58">
        <v>70</v>
      </c>
      <c r="CF67" s="58" t="s">
        <v>33</v>
      </c>
      <c r="CG67" s="58" t="s">
        <v>37</v>
      </c>
      <c r="CH67" s="58">
        <v>2</v>
      </c>
      <c r="CI67" s="147"/>
      <c r="CJ67" s="22"/>
      <c r="CL67" s="18"/>
      <c r="CM67" s="18"/>
      <c r="CN67" s="18"/>
      <c r="CO67" s="18"/>
      <c r="CP67" s="18"/>
      <c r="CQ67" s="18"/>
      <c r="CR67" s="22"/>
      <c r="CS67" s="18"/>
      <c r="CT67" s="33"/>
      <c r="CU67" s="18"/>
      <c r="CV67" s="22"/>
      <c r="CW67" s="18"/>
      <c r="CX67" s="33"/>
      <c r="CY67" s="18"/>
      <c r="CZ67" s="22"/>
      <c r="DA67" s="18"/>
      <c r="DB67" s="33"/>
      <c r="DC67" s="18"/>
      <c r="DD67" s="22"/>
      <c r="DE67" s="18"/>
      <c r="DF67" s="33"/>
      <c r="DG67" s="18"/>
      <c r="DH67" s="22"/>
      <c r="DI67" s="18"/>
      <c r="DJ67" s="33"/>
      <c r="DK67" s="18"/>
      <c r="DL67" s="22"/>
      <c r="DM67" s="18"/>
      <c r="DN67" s="33"/>
      <c r="DO67" s="18"/>
      <c r="DP67" s="22"/>
    </row>
    <row r="68" spans="76:120" ht="15.75" customHeight="1" hidden="1">
      <c r="BX68" s="79">
        <v>65</v>
      </c>
      <c r="BY68" s="55" t="s">
        <v>213</v>
      </c>
      <c r="BZ68" s="35">
        <v>7</v>
      </c>
      <c r="CA68" s="35">
        <v>3</v>
      </c>
      <c r="CB68" s="35">
        <v>3</v>
      </c>
      <c r="CC68" s="35">
        <v>7</v>
      </c>
      <c r="CD68" s="20" t="s">
        <v>134</v>
      </c>
      <c r="CE68" s="58">
        <v>90</v>
      </c>
      <c r="CF68" s="58" t="s">
        <v>35</v>
      </c>
      <c r="CG68" s="58" t="s">
        <v>38</v>
      </c>
      <c r="CH68" s="58">
        <v>2</v>
      </c>
      <c r="CI68" s="147"/>
      <c r="CJ68" s="22"/>
      <c r="CL68" s="18"/>
      <c r="CM68" s="18"/>
      <c r="CN68" s="18"/>
      <c r="CO68" s="18"/>
      <c r="CP68" s="18"/>
      <c r="CQ68" s="18"/>
      <c r="CR68" s="22"/>
      <c r="CS68" s="18"/>
      <c r="CT68" s="33"/>
      <c r="CU68" s="18"/>
      <c r="CV68" s="22"/>
      <c r="CW68" s="18"/>
      <c r="CX68" s="33"/>
      <c r="CY68" s="18"/>
      <c r="CZ68" s="22"/>
      <c r="DA68" s="18"/>
      <c r="DB68" s="33"/>
      <c r="DC68" s="18"/>
      <c r="DD68" s="22"/>
      <c r="DE68" s="18"/>
      <c r="DF68" s="33"/>
      <c r="DG68" s="18"/>
      <c r="DH68" s="22"/>
      <c r="DI68" s="18"/>
      <c r="DJ68" s="33"/>
      <c r="DK68" s="18"/>
      <c r="DL68" s="22"/>
      <c r="DM68" s="18"/>
      <c r="DN68" s="33"/>
      <c r="DO68" s="18"/>
      <c r="DP68" s="22"/>
    </row>
    <row r="69" spans="76:120" ht="15.75" customHeight="1" hidden="1">
      <c r="BX69" s="79">
        <v>66</v>
      </c>
      <c r="BY69" s="3" t="s">
        <v>214</v>
      </c>
      <c r="BZ69" s="35">
        <v>6</v>
      </c>
      <c r="CA69" s="35">
        <v>3</v>
      </c>
      <c r="CB69" s="35">
        <v>3</v>
      </c>
      <c r="CC69" s="35">
        <v>7</v>
      </c>
      <c r="CD69" s="20" t="s">
        <v>135</v>
      </c>
      <c r="CE69" s="58">
        <v>90</v>
      </c>
      <c r="CF69" s="58" t="s">
        <v>39</v>
      </c>
      <c r="CG69" s="58" t="s">
        <v>34</v>
      </c>
      <c r="CH69" s="58">
        <v>2</v>
      </c>
      <c r="CI69" s="147"/>
      <c r="CJ69" s="22"/>
      <c r="CL69" s="18"/>
      <c r="CM69" s="18"/>
      <c r="CN69" s="18"/>
      <c r="CO69" s="18"/>
      <c r="CP69" s="18"/>
      <c r="CQ69" s="18"/>
      <c r="CR69" s="22"/>
      <c r="CS69" s="18"/>
      <c r="CT69" s="33"/>
      <c r="CU69" s="18"/>
      <c r="CV69" s="22"/>
      <c r="CW69" s="18"/>
      <c r="CX69" s="33"/>
      <c r="CY69" s="18"/>
      <c r="CZ69" s="22"/>
      <c r="DA69" s="18"/>
      <c r="DB69" s="33"/>
      <c r="DC69" s="18"/>
      <c r="DD69" s="22"/>
      <c r="DE69" s="18"/>
      <c r="DF69" s="33"/>
      <c r="DG69" s="18"/>
      <c r="DH69" s="22"/>
      <c r="DI69" s="18"/>
      <c r="DJ69" s="33"/>
      <c r="DK69" s="18"/>
      <c r="DL69" s="22"/>
      <c r="DM69" s="18"/>
      <c r="DN69" s="33"/>
      <c r="DO69" s="18"/>
      <c r="DP69" s="22"/>
    </row>
    <row r="70" spans="76:120" ht="15.75" customHeight="1" hidden="1">
      <c r="BX70" s="79">
        <v>67</v>
      </c>
      <c r="BY70" s="3" t="s">
        <v>215</v>
      </c>
      <c r="BZ70" s="35">
        <v>6</v>
      </c>
      <c r="CA70" s="35">
        <v>4</v>
      </c>
      <c r="CB70" s="35">
        <v>2</v>
      </c>
      <c r="CC70" s="35">
        <v>8</v>
      </c>
      <c r="CD70" s="20" t="s">
        <v>136</v>
      </c>
      <c r="CE70" s="58">
        <v>110</v>
      </c>
      <c r="CF70" s="58" t="s">
        <v>39</v>
      </c>
      <c r="CG70" s="58" t="s">
        <v>34</v>
      </c>
      <c r="CH70" s="58">
        <v>2</v>
      </c>
      <c r="CI70" s="147"/>
      <c r="CJ70" s="22"/>
      <c r="CL70" s="18"/>
      <c r="CM70" s="18"/>
      <c r="CN70" s="18"/>
      <c r="CO70" s="18"/>
      <c r="CP70" s="18"/>
      <c r="CQ70" s="18"/>
      <c r="CR70" s="22"/>
      <c r="CS70" s="18"/>
      <c r="CT70" s="33"/>
      <c r="CU70" s="18"/>
      <c r="CV70" s="22"/>
      <c r="CW70" s="18"/>
      <c r="CX70" s="33"/>
      <c r="CY70" s="18"/>
      <c r="CZ70" s="22"/>
      <c r="DA70" s="18"/>
      <c r="DB70" s="33"/>
      <c r="DC70" s="18"/>
      <c r="DD70" s="22"/>
      <c r="DE70" s="18"/>
      <c r="DF70" s="33"/>
      <c r="DG70" s="18"/>
      <c r="DH70" s="22"/>
      <c r="DI70" s="18"/>
      <c r="DJ70" s="33"/>
      <c r="DK70" s="18"/>
      <c r="DL70" s="22"/>
      <c r="DM70" s="18"/>
      <c r="DN70" s="33"/>
      <c r="DO70" s="18"/>
      <c r="DP70" s="22"/>
    </row>
    <row r="71" spans="76:120" ht="15.75" customHeight="1" hidden="1">
      <c r="BX71" s="79">
        <v>68</v>
      </c>
      <c r="BY71" s="50" t="s">
        <v>216</v>
      </c>
      <c r="BZ71" s="60">
        <v>5</v>
      </c>
      <c r="CA71" s="60">
        <v>5</v>
      </c>
      <c r="CB71" s="60">
        <v>1</v>
      </c>
      <c r="CC71" s="60">
        <v>8</v>
      </c>
      <c r="CD71" s="52" t="s">
        <v>137</v>
      </c>
      <c r="CE71" s="61">
        <v>140</v>
      </c>
      <c r="CF71" s="61" t="s">
        <v>58</v>
      </c>
      <c r="CG71" s="61" t="s">
        <v>11</v>
      </c>
      <c r="CH71" s="61">
        <v>1</v>
      </c>
      <c r="CI71" s="148"/>
      <c r="CJ71" s="22"/>
      <c r="CL71" s="18"/>
      <c r="CM71" s="18"/>
      <c r="CN71" s="18"/>
      <c r="CO71" s="18"/>
      <c r="CP71" s="18"/>
      <c r="CQ71" s="18"/>
      <c r="CR71" s="22"/>
      <c r="CS71" s="18"/>
      <c r="CT71" s="33"/>
      <c r="CU71" s="18"/>
      <c r="CV71" s="22"/>
      <c r="CW71" s="18"/>
      <c r="CX71" s="33"/>
      <c r="CY71" s="18"/>
      <c r="CZ71" s="22"/>
      <c r="DA71" s="18"/>
      <c r="DB71" s="33"/>
      <c r="DC71" s="18"/>
      <c r="DD71" s="22"/>
      <c r="DE71" s="18"/>
      <c r="DF71" s="33"/>
      <c r="DG71" s="18"/>
      <c r="DH71" s="22"/>
      <c r="DI71" s="18"/>
      <c r="DJ71" s="33"/>
      <c r="DK71" s="18"/>
      <c r="DL71" s="22"/>
      <c r="DM71" s="18"/>
      <c r="DN71" s="33"/>
      <c r="DO71" s="18"/>
      <c r="DP71" s="22"/>
    </row>
    <row r="72" spans="76:120" ht="15.75" customHeight="1" hidden="1">
      <c r="BX72" s="79">
        <v>69</v>
      </c>
      <c r="BY72" s="46" t="s">
        <v>138</v>
      </c>
      <c r="BZ72" s="56">
        <v>5</v>
      </c>
      <c r="CA72" s="56">
        <v>3</v>
      </c>
      <c r="CB72" s="56">
        <v>3</v>
      </c>
      <c r="CC72" s="56">
        <v>8</v>
      </c>
      <c r="CD72" s="48" t="s">
        <v>142</v>
      </c>
      <c r="CE72" s="57">
        <v>40</v>
      </c>
      <c r="CF72" s="57" t="s">
        <v>23</v>
      </c>
      <c r="CG72" s="57" t="s">
        <v>36</v>
      </c>
      <c r="CH72" s="57">
        <v>16</v>
      </c>
      <c r="CI72" s="136" t="s">
        <v>29</v>
      </c>
      <c r="CJ72" s="22"/>
      <c r="CL72" s="18"/>
      <c r="CM72" s="18"/>
      <c r="CN72" s="18"/>
      <c r="CO72" s="18"/>
      <c r="CP72" s="18"/>
      <c r="CQ72" s="18"/>
      <c r="CR72" s="22"/>
      <c r="CS72" s="18"/>
      <c r="CT72" s="33"/>
      <c r="CU72" s="18"/>
      <c r="CV72" s="22"/>
      <c r="CW72" s="18"/>
      <c r="CX72" s="33"/>
      <c r="CY72" s="18"/>
      <c r="CZ72" s="22"/>
      <c r="DA72" s="18"/>
      <c r="DB72" s="33"/>
      <c r="DC72" s="18"/>
      <c r="DD72" s="22"/>
      <c r="DE72" s="18"/>
      <c r="DF72" s="33"/>
      <c r="DG72" s="18"/>
      <c r="DH72" s="22"/>
      <c r="DI72" s="18"/>
      <c r="DJ72" s="33"/>
      <c r="DK72" s="18"/>
      <c r="DL72" s="22"/>
      <c r="DM72" s="18"/>
      <c r="DN72" s="33"/>
      <c r="DO72" s="18"/>
      <c r="DP72" s="22"/>
    </row>
    <row r="73" spans="76:120" ht="15.75" customHeight="1" hidden="1">
      <c r="BX73" s="79">
        <v>70</v>
      </c>
      <c r="BY73" s="3" t="s">
        <v>139</v>
      </c>
      <c r="BZ73" s="35">
        <v>6</v>
      </c>
      <c r="CA73" s="35">
        <v>3</v>
      </c>
      <c r="CB73" s="35">
        <v>3</v>
      </c>
      <c r="CC73" s="35">
        <v>8</v>
      </c>
      <c r="CD73" s="20" t="s">
        <v>143</v>
      </c>
      <c r="CE73" s="58">
        <v>80</v>
      </c>
      <c r="CF73" s="58" t="s">
        <v>50</v>
      </c>
      <c r="CG73" s="58" t="s">
        <v>34</v>
      </c>
      <c r="CH73" s="58">
        <v>4</v>
      </c>
      <c r="CI73" s="137"/>
      <c r="CJ73" s="22"/>
      <c r="CL73" s="18"/>
      <c r="CM73" s="18"/>
      <c r="CN73" s="18"/>
      <c r="CO73" s="18"/>
      <c r="CP73" s="18"/>
      <c r="CQ73" s="18"/>
      <c r="CR73" s="22"/>
      <c r="CS73" s="18"/>
      <c r="CT73" s="33"/>
      <c r="CU73" s="18"/>
      <c r="CV73" s="22"/>
      <c r="CW73" s="18"/>
      <c r="CX73" s="33"/>
      <c r="CY73" s="18"/>
      <c r="CZ73" s="22"/>
      <c r="DA73" s="18"/>
      <c r="DB73" s="33"/>
      <c r="DC73" s="18"/>
      <c r="DD73" s="22"/>
      <c r="DE73" s="18"/>
      <c r="DF73" s="33"/>
      <c r="DG73" s="18"/>
      <c r="DH73" s="22"/>
      <c r="DI73" s="18"/>
      <c r="DJ73" s="33"/>
      <c r="DK73" s="18"/>
      <c r="DL73" s="22"/>
      <c r="DM73" s="18"/>
      <c r="DN73" s="33"/>
      <c r="DO73" s="18"/>
      <c r="DP73" s="22"/>
    </row>
    <row r="74" spans="76:120" ht="15.75" customHeight="1" hidden="1">
      <c r="BX74" s="79">
        <v>71</v>
      </c>
      <c r="BY74" s="3" t="s">
        <v>140</v>
      </c>
      <c r="BZ74" s="35">
        <v>4</v>
      </c>
      <c r="CA74" s="35">
        <v>4</v>
      </c>
      <c r="CB74" s="35">
        <v>2</v>
      </c>
      <c r="CC74" s="35">
        <v>9</v>
      </c>
      <c r="CD74" s="20" t="s">
        <v>144</v>
      </c>
      <c r="CE74" s="58">
        <v>110</v>
      </c>
      <c r="CF74" s="58" t="s">
        <v>50</v>
      </c>
      <c r="CG74" s="58" t="s">
        <v>34</v>
      </c>
      <c r="CH74" s="58">
        <v>4</v>
      </c>
      <c r="CI74" s="137"/>
      <c r="CJ74" s="22"/>
      <c r="CL74" s="18"/>
      <c r="CM74" s="18"/>
      <c r="CN74" s="18"/>
      <c r="CO74" s="18"/>
      <c r="CP74" s="18"/>
      <c r="CQ74" s="18"/>
      <c r="CR74" s="22"/>
      <c r="CS74" s="18"/>
      <c r="CT74" s="33"/>
      <c r="CU74" s="18"/>
      <c r="CV74" s="22"/>
      <c r="CW74" s="18"/>
      <c r="CX74" s="33"/>
      <c r="CY74" s="18"/>
      <c r="CZ74" s="22"/>
      <c r="DA74" s="18"/>
      <c r="DB74" s="33"/>
      <c r="DC74" s="18"/>
      <c r="DD74" s="22"/>
      <c r="DE74" s="18"/>
      <c r="DF74" s="33"/>
      <c r="DG74" s="18"/>
      <c r="DH74" s="22"/>
      <c r="DI74" s="18"/>
      <c r="DJ74" s="33"/>
      <c r="DK74" s="18"/>
      <c r="DL74" s="22"/>
      <c r="DM74" s="18"/>
      <c r="DN74" s="33"/>
      <c r="DO74" s="18"/>
      <c r="DP74" s="22"/>
    </row>
    <row r="75" spans="76:120" ht="15.75" customHeight="1" hidden="1">
      <c r="BX75" s="79">
        <v>72</v>
      </c>
      <c r="BY75" s="50" t="s">
        <v>141</v>
      </c>
      <c r="BZ75" s="60">
        <v>4</v>
      </c>
      <c r="CA75" s="60">
        <v>5</v>
      </c>
      <c r="CB75" s="60">
        <v>1</v>
      </c>
      <c r="CC75" s="60">
        <v>9</v>
      </c>
      <c r="CD75" s="52" t="s">
        <v>145</v>
      </c>
      <c r="CE75" s="61">
        <v>140</v>
      </c>
      <c r="CF75" s="61" t="s">
        <v>58</v>
      </c>
      <c r="CG75" s="61" t="s">
        <v>0</v>
      </c>
      <c r="CH75" s="61">
        <v>1</v>
      </c>
      <c r="CI75" s="138"/>
      <c r="CJ75" s="22"/>
      <c r="CL75" s="18"/>
      <c r="CM75" s="18"/>
      <c r="CN75" s="18"/>
      <c r="CO75" s="18"/>
      <c r="CP75" s="18"/>
      <c r="CQ75" s="18"/>
      <c r="CR75" s="22"/>
      <c r="CS75" s="18"/>
      <c r="CT75" s="33"/>
      <c r="CU75" s="18"/>
      <c r="CV75" s="22"/>
      <c r="CW75" s="18"/>
      <c r="CX75" s="33"/>
      <c r="CY75" s="18"/>
      <c r="CZ75" s="22"/>
      <c r="DA75" s="18"/>
      <c r="DB75" s="33"/>
      <c r="DC75" s="18"/>
      <c r="DD75" s="22"/>
      <c r="DE75" s="18"/>
      <c r="DF75" s="33"/>
      <c r="DG75" s="18"/>
      <c r="DH75" s="22"/>
      <c r="DI75" s="18"/>
      <c r="DJ75" s="33"/>
      <c r="DK75" s="18"/>
      <c r="DL75" s="22"/>
      <c r="DM75" s="18"/>
      <c r="DN75" s="33"/>
      <c r="DO75" s="18"/>
      <c r="DP75" s="22"/>
    </row>
    <row r="76" spans="76:120" ht="15.75" customHeight="1" hidden="1">
      <c r="BX76" s="79">
        <v>73</v>
      </c>
      <c r="BY76" s="46" t="s">
        <v>3</v>
      </c>
      <c r="BZ76" s="56">
        <v>5</v>
      </c>
      <c r="CA76" s="56">
        <v>1</v>
      </c>
      <c r="CB76" s="56">
        <v>3</v>
      </c>
      <c r="CC76" s="56">
        <v>5</v>
      </c>
      <c r="CD76" s="48" t="s">
        <v>146</v>
      </c>
      <c r="CE76" s="57">
        <v>20</v>
      </c>
      <c r="CF76" s="57" t="s">
        <v>21</v>
      </c>
      <c r="CG76" s="57" t="s">
        <v>95</v>
      </c>
      <c r="CH76" s="57">
        <v>16</v>
      </c>
      <c r="CI76" s="146" t="s">
        <v>26</v>
      </c>
      <c r="CJ76" s="22"/>
      <c r="CL76" s="18"/>
      <c r="CM76" s="18"/>
      <c r="CN76" s="18"/>
      <c r="CO76" s="18"/>
      <c r="CP76" s="18"/>
      <c r="CQ76" s="18"/>
      <c r="CR76" s="22"/>
      <c r="CS76" s="18"/>
      <c r="CT76" s="33"/>
      <c r="CU76" s="18"/>
      <c r="CV76" s="22"/>
      <c r="CW76" s="18"/>
      <c r="CX76" s="33"/>
      <c r="CY76" s="18"/>
      <c r="CZ76" s="22"/>
      <c r="DA76" s="18"/>
      <c r="DB76" s="33"/>
      <c r="DC76" s="18"/>
      <c r="DD76" s="22"/>
      <c r="DE76" s="18"/>
      <c r="DF76" s="33"/>
      <c r="DG76" s="18"/>
      <c r="DH76" s="22"/>
      <c r="DI76" s="18"/>
      <c r="DJ76" s="33"/>
      <c r="DK76" s="18"/>
      <c r="DL76" s="22"/>
      <c r="DM76" s="18"/>
      <c r="DN76" s="33"/>
      <c r="DO76" s="18"/>
      <c r="DP76" s="22"/>
    </row>
    <row r="77" spans="76:120" ht="15.75" customHeight="1" hidden="1">
      <c r="BX77" s="79">
        <v>74</v>
      </c>
      <c r="BY77" s="50" t="s">
        <v>147</v>
      </c>
      <c r="BZ77" s="60">
        <v>5</v>
      </c>
      <c r="CA77" s="60">
        <v>5</v>
      </c>
      <c r="CB77" s="60">
        <v>2</v>
      </c>
      <c r="CC77" s="60">
        <v>9</v>
      </c>
      <c r="CD77" s="52" t="s">
        <v>148</v>
      </c>
      <c r="CE77" s="61">
        <v>140</v>
      </c>
      <c r="CF77" s="61" t="s">
        <v>58</v>
      </c>
      <c r="CG77" s="61" t="s">
        <v>11</v>
      </c>
      <c r="CH77" s="61">
        <v>6</v>
      </c>
      <c r="CI77" s="148"/>
      <c r="CJ77" s="22"/>
      <c r="CL77" s="18"/>
      <c r="CM77" s="18"/>
      <c r="CN77" s="18"/>
      <c r="CO77" s="18"/>
      <c r="CP77" s="18"/>
      <c r="CQ77" s="18"/>
      <c r="CR77" s="22"/>
      <c r="CS77" s="18"/>
      <c r="CT77" s="33"/>
      <c r="CU77" s="18"/>
      <c r="CV77" s="22"/>
      <c r="CW77" s="18"/>
      <c r="CX77" s="33"/>
      <c r="CY77" s="18"/>
      <c r="CZ77" s="22"/>
      <c r="DA77" s="18"/>
      <c r="DB77" s="33"/>
      <c r="DC77" s="18"/>
      <c r="DD77" s="22"/>
      <c r="DE77" s="18"/>
      <c r="DF77" s="33"/>
      <c r="DG77" s="18"/>
      <c r="DH77" s="22"/>
      <c r="DI77" s="18"/>
      <c r="DJ77" s="33"/>
      <c r="DK77" s="18"/>
      <c r="DL77" s="22"/>
      <c r="DM77" s="18"/>
      <c r="DN77" s="33"/>
      <c r="DO77" s="18"/>
      <c r="DP77" s="22"/>
    </row>
    <row r="78" spans="76:120" ht="15.75" customHeight="1" hidden="1">
      <c r="BX78" s="79">
        <v>75</v>
      </c>
      <c r="BY78" s="46" t="s">
        <v>150</v>
      </c>
      <c r="BZ78" s="56">
        <v>5</v>
      </c>
      <c r="CA78" s="56">
        <v>3</v>
      </c>
      <c r="CB78" s="56">
        <v>3</v>
      </c>
      <c r="CC78" s="56">
        <v>9</v>
      </c>
      <c r="CD78" s="48"/>
      <c r="CE78" s="57">
        <v>50</v>
      </c>
      <c r="CF78" s="57" t="s">
        <v>4</v>
      </c>
      <c r="CG78" s="57" t="s">
        <v>36</v>
      </c>
      <c r="CH78" s="57">
        <v>16</v>
      </c>
      <c r="CI78" s="136" t="s">
        <v>149</v>
      </c>
      <c r="CJ78" s="22"/>
      <c r="CL78" s="18"/>
      <c r="CM78" s="18"/>
      <c r="CN78" s="18"/>
      <c r="CO78" s="18"/>
      <c r="CP78" s="18"/>
      <c r="CQ78" s="18"/>
      <c r="CR78" s="22"/>
      <c r="CS78" s="18"/>
      <c r="CT78" s="33"/>
      <c r="CU78" s="18"/>
      <c r="CV78" s="22"/>
      <c r="CW78" s="18"/>
      <c r="CX78" s="33"/>
      <c r="CY78" s="18"/>
      <c r="CZ78" s="22"/>
      <c r="DA78" s="18"/>
      <c r="DB78" s="33"/>
      <c r="DC78" s="18"/>
      <c r="DD78" s="22"/>
      <c r="DE78" s="18"/>
      <c r="DF78" s="33"/>
      <c r="DG78" s="18"/>
      <c r="DH78" s="22"/>
      <c r="DI78" s="18"/>
      <c r="DJ78" s="33"/>
      <c r="DK78" s="18"/>
      <c r="DL78" s="22"/>
      <c r="DM78" s="18"/>
      <c r="DN78" s="33"/>
      <c r="DO78" s="18"/>
      <c r="DP78" s="22"/>
    </row>
    <row r="79" spans="76:120" ht="15.75" customHeight="1" hidden="1">
      <c r="BX79" s="79">
        <v>76</v>
      </c>
      <c r="BY79" s="14" t="s">
        <v>222</v>
      </c>
      <c r="BZ79" s="19">
        <v>6</v>
      </c>
      <c r="CA79" s="19">
        <v>2</v>
      </c>
      <c r="CB79" s="19">
        <v>3</v>
      </c>
      <c r="CC79" s="19">
        <v>7</v>
      </c>
      <c r="CD79" s="21" t="s">
        <v>221</v>
      </c>
      <c r="CE79" s="18">
        <v>40</v>
      </c>
      <c r="CF79" s="18" t="s">
        <v>21</v>
      </c>
      <c r="CG79" s="18" t="s">
        <v>95</v>
      </c>
      <c r="CH79" s="18">
        <v>4</v>
      </c>
      <c r="CI79" s="137"/>
      <c r="CJ79" s="22"/>
      <c r="CL79" s="18"/>
      <c r="CM79" s="18"/>
      <c r="CN79" s="18"/>
      <c r="CO79" s="18"/>
      <c r="CP79" s="18"/>
      <c r="CQ79" s="18"/>
      <c r="CR79" s="22"/>
      <c r="CS79" s="18"/>
      <c r="CT79" s="33"/>
      <c r="CU79" s="18"/>
      <c r="CV79" s="22"/>
      <c r="CW79" s="18"/>
      <c r="CX79" s="33"/>
      <c r="CY79" s="18"/>
      <c r="CZ79" s="22"/>
      <c r="DA79" s="18"/>
      <c r="DB79" s="33"/>
      <c r="DC79" s="18"/>
      <c r="DD79" s="22"/>
      <c r="DE79" s="18"/>
      <c r="DF79" s="33"/>
      <c r="DG79" s="18"/>
      <c r="DH79" s="22"/>
      <c r="DI79" s="18"/>
      <c r="DJ79" s="33"/>
      <c r="DK79" s="18"/>
      <c r="DL79" s="22"/>
      <c r="DM79" s="18"/>
      <c r="DN79" s="33"/>
      <c r="DO79" s="18"/>
      <c r="DP79" s="22"/>
    </row>
    <row r="80" spans="76:120" ht="15.75" customHeight="1" hidden="1">
      <c r="BX80" s="79">
        <v>77</v>
      </c>
      <c r="BY80" s="3" t="s">
        <v>151</v>
      </c>
      <c r="BZ80" s="35">
        <v>5</v>
      </c>
      <c r="CA80" s="35">
        <v>3</v>
      </c>
      <c r="CB80" s="35">
        <v>3</v>
      </c>
      <c r="CC80" s="35">
        <v>8</v>
      </c>
      <c r="CD80" s="20" t="s">
        <v>111</v>
      </c>
      <c r="CE80" s="58">
        <v>70</v>
      </c>
      <c r="CF80" s="58" t="s">
        <v>33</v>
      </c>
      <c r="CG80" s="58" t="s">
        <v>37</v>
      </c>
      <c r="CH80" s="58">
        <v>2</v>
      </c>
      <c r="CI80" s="137"/>
      <c r="CJ80" s="22"/>
      <c r="CL80" s="18"/>
      <c r="CM80" s="18"/>
      <c r="CN80" s="18"/>
      <c r="CO80" s="18"/>
      <c r="CP80" s="18"/>
      <c r="CQ80" s="18"/>
      <c r="CR80" s="22"/>
      <c r="CS80" s="18"/>
      <c r="CT80" s="33"/>
      <c r="CU80" s="18"/>
      <c r="CV80" s="22"/>
      <c r="CW80" s="18"/>
      <c r="CX80" s="33"/>
      <c r="CY80" s="18"/>
      <c r="CZ80" s="22"/>
      <c r="DA80" s="18"/>
      <c r="DB80" s="33"/>
      <c r="DC80" s="18"/>
      <c r="DD80" s="22"/>
      <c r="DE80" s="18"/>
      <c r="DF80" s="33"/>
      <c r="DG80" s="18"/>
      <c r="DH80" s="22"/>
      <c r="DI80" s="18"/>
      <c r="DJ80" s="33"/>
      <c r="DK80" s="18"/>
      <c r="DL80" s="22"/>
      <c r="DM80" s="18"/>
      <c r="DN80" s="33"/>
      <c r="DO80" s="18"/>
      <c r="DP80" s="22"/>
    </row>
    <row r="81" spans="76:120" ht="15.75" customHeight="1" hidden="1">
      <c r="BX81" s="79">
        <v>78</v>
      </c>
      <c r="BY81" s="3" t="s">
        <v>153</v>
      </c>
      <c r="BZ81" s="35">
        <v>4</v>
      </c>
      <c r="CA81" s="35">
        <v>4</v>
      </c>
      <c r="CB81" s="35">
        <v>2</v>
      </c>
      <c r="CC81" s="35">
        <v>9</v>
      </c>
      <c r="CD81" s="20"/>
      <c r="CE81" s="58">
        <v>80</v>
      </c>
      <c r="CF81" s="58" t="s">
        <v>39</v>
      </c>
      <c r="CG81" s="58" t="s">
        <v>34</v>
      </c>
      <c r="CH81" s="58">
        <v>4</v>
      </c>
      <c r="CI81" s="137"/>
      <c r="CJ81" s="22"/>
      <c r="CL81" s="18"/>
      <c r="CM81" s="18"/>
      <c r="CN81" s="18"/>
      <c r="CO81" s="18"/>
      <c r="CP81" s="18"/>
      <c r="CQ81" s="18"/>
      <c r="CR81" s="22"/>
      <c r="CS81" s="18"/>
      <c r="CT81" s="33"/>
      <c r="CU81" s="18"/>
      <c r="CV81" s="22"/>
      <c r="CW81" s="18"/>
      <c r="CX81" s="33"/>
      <c r="CY81" s="18"/>
      <c r="CZ81" s="22"/>
      <c r="DA81" s="18"/>
      <c r="DB81" s="33"/>
      <c r="DC81" s="18"/>
      <c r="DD81" s="22"/>
      <c r="DE81" s="18"/>
      <c r="DF81" s="33"/>
      <c r="DG81" s="18"/>
      <c r="DH81" s="22"/>
      <c r="DI81" s="18"/>
      <c r="DJ81" s="33"/>
      <c r="DK81" s="18"/>
      <c r="DL81" s="22"/>
      <c r="DM81" s="18"/>
      <c r="DN81" s="33"/>
      <c r="DO81" s="18"/>
      <c r="DP81" s="22"/>
    </row>
    <row r="82" spans="76:120" ht="15.75" customHeight="1" hidden="1">
      <c r="BX82" s="79">
        <v>79</v>
      </c>
      <c r="BY82" s="3" t="s">
        <v>152</v>
      </c>
      <c r="BZ82" s="35">
        <v>6</v>
      </c>
      <c r="CA82" s="35">
        <v>3</v>
      </c>
      <c r="CB82" s="35">
        <v>3</v>
      </c>
      <c r="CC82" s="35">
        <v>9</v>
      </c>
      <c r="CD82" s="20" t="s">
        <v>60</v>
      </c>
      <c r="CE82" s="58">
        <v>80</v>
      </c>
      <c r="CF82" s="58" t="s">
        <v>39</v>
      </c>
      <c r="CG82" s="58" t="s">
        <v>34</v>
      </c>
      <c r="CH82" s="58">
        <v>4</v>
      </c>
      <c r="CI82" s="137"/>
      <c r="CJ82" s="22"/>
      <c r="CL82" s="18"/>
      <c r="CM82" s="18"/>
      <c r="CN82" s="18"/>
      <c r="CO82" s="18"/>
      <c r="CP82" s="18"/>
      <c r="CQ82" s="18"/>
      <c r="CR82" s="22"/>
      <c r="CS82" s="18"/>
      <c r="CT82" s="33"/>
      <c r="CU82" s="18"/>
      <c r="CV82" s="22"/>
      <c r="CW82" s="18"/>
      <c r="CX82" s="33"/>
      <c r="CY82" s="18"/>
      <c r="CZ82" s="22"/>
      <c r="DA82" s="18"/>
      <c r="DB82" s="33"/>
      <c r="DC82" s="18"/>
      <c r="DD82" s="22"/>
      <c r="DE82" s="18"/>
      <c r="DF82" s="33"/>
      <c r="DG82" s="18"/>
      <c r="DH82" s="22"/>
      <c r="DI82" s="18"/>
      <c r="DJ82" s="33"/>
      <c r="DK82" s="18"/>
      <c r="DL82" s="22"/>
      <c r="DM82" s="18"/>
      <c r="DN82" s="33"/>
      <c r="DO82" s="18"/>
      <c r="DP82" s="22"/>
    </row>
    <row r="83" spans="40:120" ht="15.75" customHeight="1" hidden="1">
      <c r="AN83" s="77"/>
      <c r="AU83" s="77"/>
      <c r="BB83" s="77"/>
      <c r="BI83" s="77"/>
      <c r="BP83" s="77"/>
      <c r="BW83" s="77"/>
      <c r="BX83" s="79">
        <v>80</v>
      </c>
      <c r="BY83" s="3" t="s">
        <v>223</v>
      </c>
      <c r="BZ83" s="35">
        <v>4</v>
      </c>
      <c r="CA83" s="35">
        <v>5</v>
      </c>
      <c r="CB83" s="35">
        <v>1</v>
      </c>
      <c r="CC83" s="35">
        <v>9</v>
      </c>
      <c r="CD83" s="20" t="s">
        <v>94</v>
      </c>
      <c r="CE83" s="58">
        <v>110</v>
      </c>
      <c r="CF83" s="58" t="s">
        <v>58</v>
      </c>
      <c r="CG83" s="58" t="s">
        <v>11</v>
      </c>
      <c r="CH83" s="58">
        <v>1</v>
      </c>
      <c r="CI83" s="138"/>
      <c r="CJ83" s="22"/>
      <c r="CL83" s="18"/>
      <c r="CM83" s="18"/>
      <c r="CN83" s="18"/>
      <c r="CO83" s="18"/>
      <c r="CP83" s="18"/>
      <c r="CQ83" s="18"/>
      <c r="CR83" s="22"/>
      <c r="CS83" s="18"/>
      <c r="CT83" s="33"/>
      <c r="CU83" s="18"/>
      <c r="CV83" s="22"/>
      <c r="CW83" s="18"/>
      <c r="CX83" s="33"/>
      <c r="CY83" s="18"/>
      <c r="CZ83" s="22"/>
      <c r="DA83" s="18"/>
      <c r="DB83" s="33"/>
      <c r="DC83" s="18"/>
      <c r="DD83" s="22"/>
      <c r="DE83" s="18"/>
      <c r="DF83" s="33"/>
      <c r="DG83" s="18"/>
      <c r="DH83" s="22"/>
      <c r="DI83" s="18"/>
      <c r="DJ83" s="33"/>
      <c r="DK83" s="18"/>
      <c r="DL83" s="22"/>
      <c r="DM83" s="18"/>
      <c r="DN83" s="33"/>
      <c r="DO83" s="18"/>
      <c r="DP83" s="22"/>
    </row>
    <row r="84" spans="39:120" ht="15.75" customHeight="1" hidden="1">
      <c r="AM84" s="77"/>
      <c r="AN84" s="77"/>
      <c r="AT84" s="77"/>
      <c r="AU84" s="77"/>
      <c r="BA84" s="77"/>
      <c r="BB84" s="77"/>
      <c r="BH84" s="77"/>
      <c r="BI84" s="77"/>
      <c r="BO84" s="77"/>
      <c r="BP84" s="77"/>
      <c r="BV84" s="77"/>
      <c r="BW84" s="77"/>
      <c r="BX84" s="79">
        <v>81</v>
      </c>
      <c r="BY84" s="46" t="s">
        <v>154</v>
      </c>
      <c r="BZ84" s="56">
        <v>7</v>
      </c>
      <c r="CA84" s="56">
        <v>3</v>
      </c>
      <c r="CB84" s="56">
        <v>3</v>
      </c>
      <c r="CC84" s="56">
        <v>7</v>
      </c>
      <c r="CD84" s="48"/>
      <c r="CE84" s="57">
        <v>50</v>
      </c>
      <c r="CF84" s="57" t="s">
        <v>4</v>
      </c>
      <c r="CG84" s="57" t="s">
        <v>159</v>
      </c>
      <c r="CH84" s="57">
        <v>16</v>
      </c>
      <c r="CI84" s="146" t="s">
        <v>18</v>
      </c>
      <c r="CJ84" s="22"/>
      <c r="CL84" s="18"/>
      <c r="CM84" s="18"/>
      <c r="CN84" s="18"/>
      <c r="CO84" s="18"/>
      <c r="CP84" s="18"/>
      <c r="CQ84" s="18"/>
      <c r="CR84" s="22"/>
      <c r="CS84" s="18"/>
      <c r="CT84" s="33"/>
      <c r="CU84" s="18"/>
      <c r="CV84" s="22"/>
      <c r="CW84" s="18"/>
      <c r="CX84" s="33"/>
      <c r="CY84" s="18"/>
      <c r="CZ84" s="22"/>
      <c r="DA84" s="18"/>
      <c r="DB84" s="33"/>
      <c r="DC84" s="18"/>
      <c r="DD84" s="22"/>
      <c r="DE84" s="18"/>
      <c r="DF84" s="33"/>
      <c r="DG84" s="18"/>
      <c r="DH84" s="22"/>
      <c r="DI84" s="18"/>
      <c r="DJ84" s="33"/>
      <c r="DK84" s="18"/>
      <c r="DL84" s="22"/>
      <c r="DM84" s="18"/>
      <c r="DN84" s="33"/>
      <c r="DO84" s="18"/>
      <c r="DP84" s="22"/>
    </row>
    <row r="85" spans="39:120" ht="15.75" customHeight="1" hidden="1">
      <c r="AM85" s="77"/>
      <c r="AN85" s="77"/>
      <c r="AT85" s="77"/>
      <c r="AU85" s="77"/>
      <c r="BA85" s="77"/>
      <c r="BB85" s="77"/>
      <c r="BH85" s="77"/>
      <c r="BI85" s="77"/>
      <c r="BO85" s="77"/>
      <c r="BP85" s="77"/>
      <c r="BV85" s="77"/>
      <c r="BW85" s="77"/>
      <c r="BX85" s="79">
        <v>82</v>
      </c>
      <c r="BY85" s="3" t="s">
        <v>155</v>
      </c>
      <c r="BZ85" s="35">
        <v>7</v>
      </c>
      <c r="CA85" s="35">
        <v>3</v>
      </c>
      <c r="CB85" s="35">
        <v>3</v>
      </c>
      <c r="CC85" s="35">
        <v>7</v>
      </c>
      <c r="CD85" s="20" t="s">
        <v>110</v>
      </c>
      <c r="CE85" s="58">
        <v>70</v>
      </c>
      <c r="CF85" s="58" t="s">
        <v>33</v>
      </c>
      <c r="CG85" s="58" t="s">
        <v>160</v>
      </c>
      <c r="CH85" s="58">
        <v>2</v>
      </c>
      <c r="CI85" s="147"/>
      <c r="CJ85" s="22"/>
      <c r="CL85" s="18"/>
      <c r="CM85" s="18"/>
      <c r="CN85" s="18"/>
      <c r="CO85" s="18"/>
      <c r="CP85" s="18"/>
      <c r="CQ85" s="18"/>
      <c r="CR85" s="22"/>
      <c r="CS85" s="18"/>
      <c r="CT85" s="33"/>
      <c r="CU85" s="18"/>
      <c r="CV85" s="22"/>
      <c r="CW85" s="18"/>
      <c r="CX85" s="33"/>
      <c r="CY85" s="18"/>
      <c r="CZ85" s="22"/>
      <c r="DA85" s="18"/>
      <c r="DB85" s="33"/>
      <c r="DC85" s="18"/>
      <c r="DD85" s="22"/>
      <c r="DE85" s="18"/>
      <c r="DF85" s="33"/>
      <c r="DG85" s="18"/>
      <c r="DH85" s="22"/>
      <c r="DI85" s="18"/>
      <c r="DJ85" s="33"/>
      <c r="DK85" s="18"/>
      <c r="DL85" s="22"/>
      <c r="DM85" s="18"/>
      <c r="DN85" s="33"/>
      <c r="DO85" s="18"/>
      <c r="DP85" s="22"/>
    </row>
    <row r="86" spans="39:120" ht="15.75" customHeight="1" hidden="1">
      <c r="AM86" s="77"/>
      <c r="AN86" s="77"/>
      <c r="AT86" s="77"/>
      <c r="AU86" s="77"/>
      <c r="BA86" s="77"/>
      <c r="BB86" s="77"/>
      <c r="BH86" s="77"/>
      <c r="BI86" s="77"/>
      <c r="BO86" s="77"/>
      <c r="BP86" s="77"/>
      <c r="BV86" s="77"/>
      <c r="BW86" s="77"/>
      <c r="BX86" s="79">
        <v>83</v>
      </c>
      <c r="BY86" s="3" t="s">
        <v>156</v>
      </c>
      <c r="BZ86" s="35">
        <v>9</v>
      </c>
      <c r="CA86" s="35">
        <v>2</v>
      </c>
      <c r="CB86" s="35">
        <v>4</v>
      </c>
      <c r="CC86" s="35">
        <v>7</v>
      </c>
      <c r="CD86" s="20" t="s">
        <v>40</v>
      </c>
      <c r="CE86" s="58">
        <v>80</v>
      </c>
      <c r="CF86" s="58" t="s">
        <v>35</v>
      </c>
      <c r="CG86" s="58" t="s">
        <v>161</v>
      </c>
      <c r="CH86" s="58">
        <v>4</v>
      </c>
      <c r="CI86" s="147"/>
      <c r="CJ86" s="22"/>
      <c r="CL86" s="18"/>
      <c r="CM86" s="18"/>
      <c r="CN86" s="18"/>
      <c r="CO86" s="18"/>
      <c r="CP86" s="18"/>
      <c r="CQ86" s="18"/>
      <c r="CR86" s="22"/>
      <c r="CS86" s="18"/>
      <c r="CT86" s="33"/>
      <c r="CU86" s="18"/>
      <c r="CV86" s="22"/>
      <c r="CW86" s="18"/>
      <c r="CX86" s="33"/>
      <c r="CY86" s="18"/>
      <c r="CZ86" s="22"/>
      <c r="DA86" s="18"/>
      <c r="DB86" s="33"/>
      <c r="DC86" s="18"/>
      <c r="DD86" s="22"/>
      <c r="DE86" s="18"/>
      <c r="DF86" s="33"/>
      <c r="DG86" s="18"/>
      <c r="DH86" s="22"/>
      <c r="DI86" s="18"/>
      <c r="DJ86" s="33"/>
      <c r="DK86" s="18"/>
      <c r="DL86" s="22"/>
      <c r="DM86" s="18"/>
      <c r="DN86" s="33"/>
      <c r="DO86" s="18"/>
      <c r="DP86" s="22"/>
    </row>
    <row r="87" spans="39:120" ht="15.75" customHeight="1" hidden="1">
      <c r="AM87" s="77"/>
      <c r="AN87" s="77"/>
      <c r="AT87" s="77"/>
      <c r="AU87" s="77"/>
      <c r="BA87" s="77"/>
      <c r="BB87" s="77"/>
      <c r="BH87" s="77"/>
      <c r="BI87" s="77"/>
      <c r="BO87" s="77"/>
      <c r="BP87" s="77"/>
      <c r="BV87" s="77"/>
      <c r="BW87" s="77"/>
      <c r="BX87" s="79">
        <v>84</v>
      </c>
      <c r="BY87" s="3" t="s">
        <v>20</v>
      </c>
      <c r="BZ87" s="35">
        <v>7</v>
      </c>
      <c r="CA87" s="35">
        <v>3</v>
      </c>
      <c r="CB87" s="35">
        <v>3</v>
      </c>
      <c r="CC87" s="35">
        <v>8</v>
      </c>
      <c r="CD87" s="20" t="s">
        <v>60</v>
      </c>
      <c r="CE87" s="58">
        <v>90</v>
      </c>
      <c r="CF87" s="58" t="s">
        <v>39</v>
      </c>
      <c r="CG87" s="58" t="s">
        <v>22</v>
      </c>
      <c r="CH87" s="58">
        <v>2</v>
      </c>
      <c r="CI87" s="147"/>
      <c r="CJ87" s="22"/>
      <c r="CL87" s="18"/>
      <c r="CM87" s="18"/>
      <c r="CN87" s="18"/>
      <c r="CO87" s="18"/>
      <c r="CP87" s="18"/>
      <c r="CQ87" s="18"/>
      <c r="CR87" s="22"/>
      <c r="CS87" s="18"/>
      <c r="CT87" s="33"/>
      <c r="CU87" s="18"/>
      <c r="CV87" s="22"/>
      <c r="CW87" s="18"/>
      <c r="CX87" s="33"/>
      <c r="CY87" s="18"/>
      <c r="CZ87" s="22"/>
      <c r="DA87" s="18"/>
      <c r="DB87" s="33"/>
      <c r="DC87" s="18"/>
      <c r="DD87" s="22"/>
      <c r="DE87" s="18"/>
      <c r="DF87" s="33"/>
      <c r="DG87" s="18"/>
      <c r="DH87" s="22"/>
      <c r="DI87" s="18"/>
      <c r="DJ87" s="33"/>
      <c r="DK87" s="18"/>
      <c r="DL87" s="22"/>
      <c r="DM87" s="18"/>
      <c r="DN87" s="33"/>
      <c r="DO87" s="18"/>
      <c r="DP87" s="22"/>
    </row>
    <row r="88" spans="39:120" ht="15.75" customHeight="1" hidden="1">
      <c r="AM88" s="77"/>
      <c r="AT88" s="77"/>
      <c r="BA88" s="77"/>
      <c r="BH88" s="77"/>
      <c r="BO88" s="77"/>
      <c r="BV88" s="77"/>
      <c r="BX88" s="79">
        <v>85</v>
      </c>
      <c r="BY88" s="50" t="s">
        <v>157</v>
      </c>
      <c r="BZ88" s="60">
        <v>6</v>
      </c>
      <c r="CA88" s="60">
        <v>5</v>
      </c>
      <c r="CB88" s="60">
        <v>2</v>
      </c>
      <c r="CC88" s="60">
        <v>8</v>
      </c>
      <c r="CD88" s="52" t="s">
        <v>158</v>
      </c>
      <c r="CE88" s="61">
        <v>150</v>
      </c>
      <c r="CF88" s="61" t="s">
        <v>58</v>
      </c>
      <c r="CG88" s="61" t="s">
        <v>0</v>
      </c>
      <c r="CH88" s="61">
        <v>1</v>
      </c>
      <c r="CI88" s="148"/>
      <c r="CJ88" s="22"/>
      <c r="CL88" s="18"/>
      <c r="CM88" s="18"/>
      <c r="CN88" s="18"/>
      <c r="CO88" s="18"/>
      <c r="CP88" s="18"/>
      <c r="CQ88" s="18"/>
      <c r="CR88" s="22"/>
      <c r="CS88" s="18"/>
      <c r="CT88" s="33"/>
      <c r="CU88" s="18"/>
      <c r="CV88" s="22"/>
      <c r="CW88" s="18"/>
      <c r="CX88" s="33"/>
      <c r="CY88" s="18"/>
      <c r="CZ88" s="22"/>
      <c r="DA88" s="18"/>
      <c r="DB88" s="33"/>
      <c r="DC88" s="18"/>
      <c r="DD88" s="22"/>
      <c r="DE88" s="18"/>
      <c r="DF88" s="33"/>
      <c r="DG88" s="18"/>
      <c r="DH88" s="22"/>
      <c r="DI88" s="18"/>
      <c r="DJ88" s="33"/>
      <c r="DK88" s="18"/>
      <c r="DL88" s="22"/>
      <c r="DM88" s="18"/>
      <c r="DN88" s="33"/>
      <c r="DO88" s="18"/>
      <c r="DP88" s="22"/>
    </row>
    <row r="89" spans="39:120" ht="15.75" customHeight="1" hidden="1">
      <c r="AM89" s="77"/>
      <c r="AT89" s="77"/>
      <c r="BA89" s="77"/>
      <c r="BH89" s="77"/>
      <c r="BO89" s="77"/>
      <c r="BV89" s="77"/>
      <c r="BX89" s="79">
        <v>86</v>
      </c>
      <c r="BY89" s="3" t="s">
        <v>189</v>
      </c>
      <c r="BZ89" s="35">
        <v>6</v>
      </c>
      <c r="CA89" s="35">
        <v>3</v>
      </c>
      <c r="CB89" s="35">
        <v>3</v>
      </c>
      <c r="CC89" s="35">
        <v>8</v>
      </c>
      <c r="CD89" s="20" t="s">
        <v>192</v>
      </c>
      <c r="CE89" s="58">
        <v>60</v>
      </c>
      <c r="CF89" s="58" t="s">
        <v>4</v>
      </c>
      <c r="CG89" s="58" t="s">
        <v>36</v>
      </c>
      <c r="CH89" s="58">
        <v>16</v>
      </c>
      <c r="CI89" s="143" t="s">
        <v>188</v>
      </c>
      <c r="CJ89" s="22"/>
      <c r="CL89" s="18"/>
      <c r="CM89" s="18"/>
      <c r="CN89" s="18"/>
      <c r="CO89" s="18"/>
      <c r="CP89" s="18"/>
      <c r="CQ89" s="18"/>
      <c r="CR89" s="22"/>
      <c r="CS89" s="18"/>
      <c r="CT89" s="33"/>
      <c r="CU89" s="18"/>
      <c r="CV89" s="22"/>
      <c r="CW89" s="18"/>
      <c r="CX89" s="33"/>
      <c r="CY89" s="18"/>
      <c r="CZ89" s="22"/>
      <c r="DA89" s="18"/>
      <c r="DB89" s="33"/>
      <c r="DC89" s="18"/>
      <c r="DD89" s="22"/>
      <c r="DE89" s="18"/>
      <c r="DF89" s="33"/>
      <c r="DG89" s="18"/>
      <c r="DH89" s="22"/>
      <c r="DI89" s="18"/>
      <c r="DJ89" s="33"/>
      <c r="DK89" s="18"/>
      <c r="DL89" s="22"/>
      <c r="DM89" s="18"/>
      <c r="DN89" s="33"/>
      <c r="DO89" s="18"/>
      <c r="DP89" s="22"/>
    </row>
    <row r="90" spans="39:120" ht="15.75" customHeight="1" hidden="1">
      <c r="AM90" s="77"/>
      <c r="AT90" s="77"/>
      <c r="BA90" s="77"/>
      <c r="BH90" s="77"/>
      <c r="BO90" s="77"/>
      <c r="BV90" s="77"/>
      <c r="BX90" s="79">
        <v>87</v>
      </c>
      <c r="BY90" s="3" t="s">
        <v>190</v>
      </c>
      <c r="BZ90" s="35">
        <v>7</v>
      </c>
      <c r="CA90" s="35">
        <v>2</v>
      </c>
      <c r="CB90" s="35">
        <v>4</v>
      </c>
      <c r="CC90" s="35">
        <v>7</v>
      </c>
      <c r="CD90" s="20" t="s">
        <v>193</v>
      </c>
      <c r="CE90" s="58">
        <v>80</v>
      </c>
      <c r="CF90" s="58" t="s">
        <v>35</v>
      </c>
      <c r="CG90" s="58" t="s">
        <v>38</v>
      </c>
      <c r="CH90" s="58">
        <v>4</v>
      </c>
      <c r="CI90" s="144"/>
      <c r="CJ90" s="22"/>
      <c r="CL90" s="18"/>
      <c r="CM90" s="18"/>
      <c r="CN90" s="18"/>
      <c r="CO90" s="18"/>
      <c r="CP90" s="18"/>
      <c r="CQ90" s="18"/>
      <c r="CR90" s="22"/>
      <c r="CS90" s="18"/>
      <c r="CT90" s="33"/>
      <c r="CU90" s="18"/>
      <c r="CV90" s="22"/>
      <c r="CW90" s="18"/>
      <c r="CX90" s="33"/>
      <c r="CY90" s="18"/>
      <c r="CZ90" s="22"/>
      <c r="DA90" s="18"/>
      <c r="DB90" s="33"/>
      <c r="DC90" s="18"/>
      <c r="DD90" s="22"/>
      <c r="DE90" s="18"/>
      <c r="DF90" s="33"/>
      <c r="DG90" s="18"/>
      <c r="DH90" s="22"/>
      <c r="DI90" s="18"/>
      <c r="DJ90" s="33"/>
      <c r="DK90" s="18"/>
      <c r="DL90" s="22"/>
      <c r="DM90" s="18"/>
      <c r="DN90" s="33"/>
      <c r="DO90" s="18"/>
      <c r="DP90" s="22"/>
    </row>
    <row r="91" spans="39:120" ht="15.75" customHeight="1" hidden="1">
      <c r="AM91" s="77"/>
      <c r="AT91" s="77"/>
      <c r="BA91" s="77"/>
      <c r="BH91" s="77"/>
      <c r="BO91" s="77"/>
      <c r="BV91" s="77"/>
      <c r="BX91" s="79">
        <v>88</v>
      </c>
      <c r="BY91" s="3" t="s">
        <v>191</v>
      </c>
      <c r="BZ91" s="35">
        <v>7</v>
      </c>
      <c r="CA91" s="35">
        <v>3</v>
      </c>
      <c r="CB91" s="35">
        <v>3</v>
      </c>
      <c r="CC91" s="35">
        <v>8</v>
      </c>
      <c r="CD91" s="20" t="s">
        <v>194</v>
      </c>
      <c r="CE91" s="58">
        <v>110</v>
      </c>
      <c r="CF91" s="58" t="s">
        <v>164</v>
      </c>
      <c r="CG91" s="58" t="s">
        <v>2</v>
      </c>
      <c r="CH91" s="58">
        <v>4</v>
      </c>
      <c r="CI91" s="144"/>
      <c r="CJ91" s="22"/>
      <c r="CL91" s="18"/>
      <c r="CM91" s="18"/>
      <c r="CN91" s="18"/>
      <c r="CO91" s="18"/>
      <c r="CP91" s="18"/>
      <c r="CQ91" s="18"/>
      <c r="CR91" s="22"/>
      <c r="CS91" s="18"/>
      <c r="CT91" s="33"/>
      <c r="CU91" s="18"/>
      <c r="CV91" s="22"/>
      <c r="CW91" s="18"/>
      <c r="CX91" s="33"/>
      <c r="CY91" s="18"/>
      <c r="CZ91" s="22"/>
      <c r="DA91" s="18"/>
      <c r="DB91" s="33"/>
      <c r="DC91" s="18"/>
      <c r="DD91" s="22"/>
      <c r="DE91" s="18"/>
      <c r="DF91" s="33"/>
      <c r="DG91" s="18"/>
      <c r="DH91" s="22"/>
      <c r="DI91" s="18"/>
      <c r="DJ91" s="33"/>
      <c r="DK91" s="18"/>
      <c r="DL91" s="22"/>
      <c r="DM91" s="18"/>
      <c r="DN91" s="33"/>
      <c r="DO91" s="18"/>
      <c r="DP91" s="22"/>
    </row>
    <row r="92" spans="39:120" ht="15.75" customHeight="1" hidden="1">
      <c r="AM92" s="77"/>
      <c r="AN92" s="77"/>
      <c r="AT92" s="77"/>
      <c r="AU92" s="77"/>
      <c r="BA92" s="77"/>
      <c r="BB92" s="77"/>
      <c r="BH92" s="77"/>
      <c r="BI92" s="77"/>
      <c r="BO92" s="77"/>
      <c r="BP92" s="77"/>
      <c r="BV92" s="77"/>
      <c r="BW92" s="77"/>
      <c r="BX92" s="79">
        <v>89</v>
      </c>
      <c r="BY92" s="50" t="s">
        <v>220</v>
      </c>
      <c r="BZ92" s="60">
        <v>6</v>
      </c>
      <c r="CA92" s="60">
        <v>5</v>
      </c>
      <c r="CB92" s="60">
        <v>1</v>
      </c>
      <c r="CC92" s="60">
        <v>9</v>
      </c>
      <c r="CD92" s="52" t="s">
        <v>122</v>
      </c>
      <c r="CE92" s="61">
        <v>140</v>
      </c>
      <c r="CF92" s="61" t="s">
        <v>58</v>
      </c>
      <c r="CG92" s="61" t="s">
        <v>11</v>
      </c>
      <c r="CH92" s="61">
        <v>1</v>
      </c>
      <c r="CI92" s="145"/>
      <c r="CJ92" s="22"/>
      <c r="CL92" s="18"/>
      <c r="CM92" s="18"/>
      <c r="CN92" s="18"/>
      <c r="CO92" s="18"/>
      <c r="CP92" s="18"/>
      <c r="CQ92" s="18"/>
      <c r="CR92" s="22"/>
      <c r="CS92" s="18"/>
      <c r="CT92" s="33"/>
      <c r="CU92" s="18"/>
      <c r="CV92" s="22"/>
      <c r="CW92" s="18"/>
      <c r="CX92" s="33"/>
      <c r="CY92" s="18"/>
      <c r="CZ92" s="22"/>
      <c r="DA92" s="18"/>
      <c r="DB92" s="33"/>
      <c r="DC92" s="18"/>
      <c r="DD92" s="22"/>
      <c r="DE92" s="18"/>
      <c r="DF92" s="33"/>
      <c r="DG92" s="18"/>
      <c r="DH92" s="22"/>
      <c r="DI92" s="18"/>
      <c r="DJ92" s="33"/>
      <c r="DK92" s="18"/>
      <c r="DL92" s="22"/>
      <c r="DM92" s="18"/>
      <c r="DN92" s="33"/>
      <c r="DO92" s="18"/>
      <c r="DP92" s="22"/>
    </row>
    <row r="93" spans="39:120" ht="15.75" customHeight="1" hidden="1">
      <c r="AM93" s="77"/>
      <c r="AN93" s="77"/>
      <c r="AT93" s="77"/>
      <c r="AU93" s="77"/>
      <c r="BA93" s="77"/>
      <c r="BB93" s="77"/>
      <c r="BH93" s="77"/>
      <c r="BI93" s="77"/>
      <c r="BO93" s="77"/>
      <c r="BP93" s="77"/>
      <c r="BV93" s="77"/>
      <c r="BW93" s="77"/>
      <c r="BX93" s="79">
        <v>90</v>
      </c>
      <c r="BY93" s="46" t="s">
        <v>113</v>
      </c>
      <c r="BZ93" s="47">
        <v>5</v>
      </c>
      <c r="CA93" s="47">
        <v>3</v>
      </c>
      <c r="CB93" s="47">
        <v>2</v>
      </c>
      <c r="CC93" s="47">
        <v>7</v>
      </c>
      <c r="CD93" s="48" t="s">
        <v>210</v>
      </c>
      <c r="CE93" s="49">
        <v>40</v>
      </c>
      <c r="CF93" s="49" t="s">
        <v>4</v>
      </c>
      <c r="CG93" s="49" t="s">
        <v>36</v>
      </c>
      <c r="CH93" s="49">
        <v>16</v>
      </c>
      <c r="CI93" s="136" t="s">
        <v>162</v>
      </c>
      <c r="CJ93" s="22"/>
      <c r="CL93" s="18"/>
      <c r="CM93" s="18"/>
      <c r="CN93" s="18"/>
      <c r="CO93" s="18"/>
      <c r="CP93" s="18"/>
      <c r="CQ93" s="18"/>
      <c r="CR93" s="22"/>
      <c r="CS93" s="18"/>
      <c r="CT93" s="33"/>
      <c r="CU93" s="18"/>
      <c r="CV93" s="22"/>
      <c r="CW93" s="18"/>
      <c r="CX93" s="33"/>
      <c r="CY93" s="18"/>
      <c r="CZ93" s="22"/>
      <c r="DA93" s="18"/>
      <c r="DB93" s="33"/>
      <c r="DC93" s="18"/>
      <c r="DD93" s="22"/>
      <c r="DE93" s="18"/>
      <c r="DF93" s="33"/>
      <c r="DG93" s="18"/>
      <c r="DH93" s="22"/>
      <c r="DI93" s="18"/>
      <c r="DJ93" s="33"/>
      <c r="DK93" s="18"/>
      <c r="DL93" s="22"/>
      <c r="DM93" s="18"/>
      <c r="DN93" s="33"/>
      <c r="DO93" s="18"/>
      <c r="DP93" s="22"/>
    </row>
    <row r="94" spans="39:120" ht="15.75" customHeight="1" hidden="1">
      <c r="AM94" s="77"/>
      <c r="AN94" s="77"/>
      <c r="AT94" s="77"/>
      <c r="AU94" s="77"/>
      <c r="BA94" s="77"/>
      <c r="BB94" s="77"/>
      <c r="BH94" s="77"/>
      <c r="BI94" s="77"/>
      <c r="BO94" s="77"/>
      <c r="BP94" s="77"/>
      <c r="BV94" s="77"/>
      <c r="BW94" s="77"/>
      <c r="BX94" s="79">
        <v>91</v>
      </c>
      <c r="BY94" s="80" t="s">
        <v>125</v>
      </c>
      <c r="BZ94" s="4">
        <v>4</v>
      </c>
      <c r="CA94" s="4">
        <v>3</v>
      </c>
      <c r="CB94" s="4">
        <v>2</v>
      </c>
      <c r="CC94" s="4">
        <v>8</v>
      </c>
      <c r="CD94" s="20" t="s">
        <v>115</v>
      </c>
      <c r="CE94" s="5">
        <v>40</v>
      </c>
      <c r="CF94" s="5" t="s">
        <v>4</v>
      </c>
      <c r="CG94" s="5" t="s">
        <v>36</v>
      </c>
      <c r="CH94" s="5">
        <v>16</v>
      </c>
      <c r="CI94" s="137"/>
      <c r="CJ94" s="22"/>
      <c r="CL94" s="18"/>
      <c r="CM94" s="18"/>
      <c r="CN94" s="18"/>
      <c r="CO94" s="18"/>
      <c r="CP94" s="18"/>
      <c r="CQ94" s="18"/>
      <c r="CR94" s="22"/>
      <c r="CS94" s="18"/>
      <c r="CT94" s="33"/>
      <c r="CU94" s="18"/>
      <c r="CV94" s="22"/>
      <c r="CW94" s="18"/>
      <c r="CX94" s="33"/>
      <c r="CY94" s="18"/>
      <c r="CZ94" s="22"/>
      <c r="DA94" s="18"/>
      <c r="DB94" s="33"/>
      <c r="DC94" s="18"/>
      <c r="DD94" s="22"/>
      <c r="DE94" s="18"/>
      <c r="DF94" s="33"/>
      <c r="DG94" s="18"/>
      <c r="DH94" s="22"/>
      <c r="DI94" s="18"/>
      <c r="DJ94" s="33"/>
      <c r="DK94" s="18"/>
      <c r="DL94" s="22"/>
      <c r="DM94" s="18"/>
      <c r="DN94" s="33"/>
      <c r="DO94" s="18"/>
      <c r="DP94" s="22"/>
    </row>
    <row r="95" spans="39:120" ht="15.75" customHeight="1" hidden="1">
      <c r="AM95" s="77"/>
      <c r="AN95" s="77"/>
      <c r="AT95" s="77"/>
      <c r="AU95" s="77"/>
      <c r="BA95" s="77"/>
      <c r="BB95" s="77"/>
      <c r="BH95" s="77"/>
      <c r="BI95" s="77"/>
      <c r="BO95" s="77"/>
      <c r="BP95" s="77"/>
      <c r="BV95" s="77"/>
      <c r="BW95" s="77"/>
      <c r="BX95" s="79">
        <v>92</v>
      </c>
      <c r="BY95" s="80" t="s">
        <v>25</v>
      </c>
      <c r="BZ95" s="4">
        <v>7</v>
      </c>
      <c r="CA95" s="4">
        <v>3</v>
      </c>
      <c r="CB95" s="4">
        <v>3</v>
      </c>
      <c r="CC95" s="4">
        <v>7</v>
      </c>
      <c r="CD95" s="20" t="s">
        <v>40</v>
      </c>
      <c r="CE95" s="5">
        <v>70</v>
      </c>
      <c r="CF95" s="5" t="s">
        <v>35</v>
      </c>
      <c r="CG95" s="5" t="s">
        <v>38</v>
      </c>
      <c r="CH95" s="5">
        <v>4</v>
      </c>
      <c r="CI95" s="137"/>
      <c r="CJ95" s="22"/>
      <c r="CL95" s="18"/>
      <c r="CM95" s="18"/>
      <c r="CN95" s="18"/>
      <c r="CO95" s="18"/>
      <c r="CP95" s="18"/>
      <c r="CQ95" s="18"/>
      <c r="CR95" s="22"/>
      <c r="CS95" s="18"/>
      <c r="CT95" s="33"/>
      <c r="CU95" s="18"/>
      <c r="CV95" s="22"/>
      <c r="CW95" s="18"/>
      <c r="CX95" s="33"/>
      <c r="CY95" s="18"/>
      <c r="CZ95" s="22"/>
      <c r="DA95" s="18"/>
      <c r="DB95" s="33"/>
      <c r="DC95" s="18"/>
      <c r="DD95" s="22"/>
      <c r="DE95" s="18"/>
      <c r="DF95" s="33"/>
      <c r="DG95" s="18"/>
      <c r="DH95" s="22"/>
      <c r="DI95" s="18"/>
      <c r="DJ95" s="33"/>
      <c r="DK95" s="18"/>
      <c r="DL95" s="22"/>
      <c r="DM95" s="18"/>
      <c r="DN95" s="33"/>
      <c r="DO95" s="18"/>
      <c r="DP95" s="22"/>
    </row>
    <row r="96" spans="40:120" ht="15.75" customHeight="1" hidden="1">
      <c r="AN96" s="77"/>
      <c r="AU96" s="77"/>
      <c r="BB96" s="77"/>
      <c r="BI96" s="77"/>
      <c r="BP96" s="77"/>
      <c r="BW96" s="77"/>
      <c r="BX96" s="79">
        <v>93</v>
      </c>
      <c r="BY96" s="80" t="s">
        <v>126</v>
      </c>
      <c r="BZ96" s="4">
        <v>6</v>
      </c>
      <c r="CA96" s="4">
        <v>3</v>
      </c>
      <c r="CB96" s="4">
        <v>3</v>
      </c>
      <c r="CC96" s="4">
        <v>8</v>
      </c>
      <c r="CD96" s="20" t="s">
        <v>117</v>
      </c>
      <c r="CE96" s="5">
        <v>90</v>
      </c>
      <c r="CF96" s="5" t="s">
        <v>39</v>
      </c>
      <c r="CG96" s="5" t="s">
        <v>34</v>
      </c>
      <c r="CH96" s="5">
        <v>2</v>
      </c>
      <c r="CI96" s="137"/>
      <c r="CJ96" s="22"/>
      <c r="CL96" s="18"/>
      <c r="CM96" s="18"/>
      <c r="CN96" s="18"/>
      <c r="CO96" s="18"/>
      <c r="CP96" s="18"/>
      <c r="CQ96" s="18"/>
      <c r="CR96" s="22"/>
      <c r="CS96" s="18"/>
      <c r="CT96" s="33"/>
      <c r="CU96" s="18"/>
      <c r="CV96" s="22"/>
      <c r="CW96" s="18"/>
      <c r="CX96" s="33"/>
      <c r="CY96" s="18"/>
      <c r="CZ96" s="22"/>
      <c r="DA96" s="18"/>
      <c r="DB96" s="33"/>
      <c r="DC96" s="18"/>
      <c r="DD96" s="22"/>
      <c r="DE96" s="18"/>
      <c r="DF96" s="33"/>
      <c r="DG96" s="18"/>
      <c r="DH96" s="22"/>
      <c r="DI96" s="18"/>
      <c r="DJ96" s="33"/>
      <c r="DK96" s="18"/>
      <c r="DL96" s="22"/>
      <c r="DM96" s="18"/>
      <c r="DN96" s="33"/>
      <c r="DO96" s="18"/>
      <c r="DP96" s="22"/>
    </row>
    <row r="97" spans="40:120" ht="15.75" customHeight="1" hidden="1">
      <c r="AN97" s="77"/>
      <c r="AU97" s="77"/>
      <c r="BB97" s="77"/>
      <c r="BI97" s="77"/>
      <c r="BP97" s="77"/>
      <c r="BW97" s="77"/>
      <c r="BX97" s="79">
        <v>94</v>
      </c>
      <c r="BY97" s="3" t="s">
        <v>114</v>
      </c>
      <c r="BZ97" s="4">
        <v>3</v>
      </c>
      <c r="CA97" s="4">
        <v>5</v>
      </c>
      <c r="CB97" s="4">
        <v>1</v>
      </c>
      <c r="CC97" s="4">
        <v>9</v>
      </c>
      <c r="CD97" s="20" t="s">
        <v>118</v>
      </c>
      <c r="CE97" s="5">
        <v>120</v>
      </c>
      <c r="CF97" s="5" t="s">
        <v>58</v>
      </c>
      <c r="CG97" s="5" t="s">
        <v>11</v>
      </c>
      <c r="CH97" s="5">
        <v>2</v>
      </c>
      <c r="CI97" s="138"/>
      <c r="CJ97" s="22"/>
      <c r="CL97" s="18"/>
      <c r="CM97" s="18"/>
      <c r="CN97" s="18"/>
      <c r="CO97" s="18"/>
      <c r="CP97" s="18"/>
      <c r="CQ97" s="18"/>
      <c r="CR97" s="22"/>
      <c r="CS97" s="18"/>
      <c r="CT97" s="33"/>
      <c r="CU97" s="18"/>
      <c r="CV97" s="22"/>
      <c r="CW97" s="18"/>
      <c r="CX97" s="33"/>
      <c r="CY97" s="18"/>
      <c r="CZ97" s="22"/>
      <c r="DA97" s="18"/>
      <c r="DB97" s="33"/>
      <c r="DC97" s="18"/>
      <c r="DD97" s="22"/>
      <c r="DE97" s="18"/>
      <c r="DF97" s="33"/>
      <c r="DG97" s="18"/>
      <c r="DH97" s="22"/>
      <c r="DI97" s="18"/>
      <c r="DJ97" s="33"/>
      <c r="DK97" s="18"/>
      <c r="DL97" s="22"/>
      <c r="DM97" s="18"/>
      <c r="DN97" s="33"/>
      <c r="DO97" s="18"/>
      <c r="DP97" s="22"/>
    </row>
    <row r="98" spans="40:120" ht="15.75" customHeight="1" hidden="1">
      <c r="AN98" s="77"/>
      <c r="AU98" s="77"/>
      <c r="BB98" s="77"/>
      <c r="BI98" s="77"/>
      <c r="BP98" s="77"/>
      <c r="BW98" s="77"/>
      <c r="BX98" s="79">
        <v>95</v>
      </c>
      <c r="BY98" s="46" t="s">
        <v>195</v>
      </c>
      <c r="BZ98" s="56">
        <v>6</v>
      </c>
      <c r="CA98" s="56">
        <v>2</v>
      </c>
      <c r="CB98" s="56">
        <v>3</v>
      </c>
      <c r="CC98" s="56">
        <v>7</v>
      </c>
      <c r="CD98" s="48" t="s">
        <v>221</v>
      </c>
      <c r="CE98" s="57">
        <v>40</v>
      </c>
      <c r="CF98" s="57" t="s">
        <v>186</v>
      </c>
      <c r="CG98" s="57" t="s">
        <v>95</v>
      </c>
      <c r="CH98" s="57">
        <v>12</v>
      </c>
      <c r="CI98" s="143" t="s">
        <v>204</v>
      </c>
      <c r="CJ98" s="22"/>
      <c r="CL98" s="18"/>
      <c r="CM98" s="18"/>
      <c r="CN98" s="18"/>
      <c r="CO98" s="18"/>
      <c r="CP98" s="18"/>
      <c r="CQ98" s="18"/>
      <c r="CR98" s="22"/>
      <c r="CS98" s="18"/>
      <c r="CT98" s="33"/>
      <c r="CU98" s="18"/>
      <c r="CV98" s="22"/>
      <c r="CW98" s="18"/>
      <c r="CX98" s="33"/>
      <c r="CY98" s="18"/>
      <c r="CZ98" s="22"/>
      <c r="DA98" s="18"/>
      <c r="DB98" s="33"/>
      <c r="DC98" s="18"/>
      <c r="DD98" s="22"/>
      <c r="DE98" s="18"/>
      <c r="DF98" s="33"/>
      <c r="DG98" s="18"/>
      <c r="DH98" s="22"/>
      <c r="DI98" s="18"/>
      <c r="DJ98" s="33"/>
      <c r="DK98" s="18"/>
      <c r="DL98" s="22"/>
      <c r="DM98" s="18"/>
      <c r="DN98" s="33"/>
      <c r="DO98" s="18"/>
      <c r="DP98" s="22"/>
    </row>
    <row r="99" spans="40:120" ht="15.75" customHeight="1" hidden="1">
      <c r="AN99" s="77"/>
      <c r="AU99" s="77"/>
      <c r="BB99" s="77"/>
      <c r="BI99" s="77"/>
      <c r="BP99" s="77"/>
      <c r="BW99" s="77"/>
      <c r="BX99" s="79">
        <v>96</v>
      </c>
      <c r="BY99" s="3" t="s">
        <v>196</v>
      </c>
      <c r="BZ99" s="35">
        <v>7</v>
      </c>
      <c r="CA99" s="35">
        <v>3</v>
      </c>
      <c r="CB99" s="35">
        <v>3</v>
      </c>
      <c r="CC99" s="35">
        <v>7</v>
      </c>
      <c r="CD99" s="20" t="s">
        <v>184</v>
      </c>
      <c r="CE99" s="58">
        <v>50</v>
      </c>
      <c r="CF99" s="58" t="s">
        <v>23</v>
      </c>
      <c r="CG99" s="58" t="s">
        <v>36</v>
      </c>
      <c r="CH99" s="58">
        <v>2</v>
      </c>
      <c r="CI99" s="144"/>
      <c r="CJ99" s="22"/>
      <c r="CL99" s="18"/>
      <c r="CM99" s="18"/>
      <c r="CN99" s="18"/>
      <c r="CO99" s="18"/>
      <c r="CP99" s="18"/>
      <c r="CQ99" s="18"/>
      <c r="CR99" s="22"/>
      <c r="CS99" s="18"/>
      <c r="CT99" s="33"/>
      <c r="CU99" s="18"/>
      <c r="CV99" s="22"/>
      <c r="CW99" s="18"/>
      <c r="CX99" s="33"/>
      <c r="CY99" s="18"/>
      <c r="CZ99" s="22"/>
      <c r="DA99" s="18"/>
      <c r="DB99" s="33"/>
      <c r="DC99" s="18"/>
      <c r="DD99" s="22"/>
      <c r="DE99" s="18"/>
      <c r="DF99" s="33"/>
      <c r="DG99" s="18"/>
      <c r="DH99" s="22"/>
      <c r="DI99" s="18"/>
      <c r="DJ99" s="33"/>
      <c r="DK99" s="18"/>
      <c r="DL99" s="22"/>
      <c r="DM99" s="18"/>
      <c r="DN99" s="33"/>
      <c r="DO99" s="18"/>
      <c r="DP99" s="22"/>
    </row>
    <row r="100" spans="40:120" ht="15.75" customHeight="1" hidden="1">
      <c r="AN100" s="77"/>
      <c r="AU100" s="77"/>
      <c r="BB100" s="77"/>
      <c r="BI100" s="77"/>
      <c r="BP100" s="77"/>
      <c r="BW100" s="77"/>
      <c r="BX100" s="79">
        <v>97</v>
      </c>
      <c r="BY100" s="3" t="s">
        <v>197</v>
      </c>
      <c r="BZ100" s="35">
        <v>7</v>
      </c>
      <c r="CA100" s="35">
        <v>3</v>
      </c>
      <c r="CB100" s="35">
        <v>3</v>
      </c>
      <c r="CC100" s="35">
        <v>7</v>
      </c>
      <c r="CD100" s="20" t="s">
        <v>200</v>
      </c>
      <c r="CE100" s="58">
        <v>70</v>
      </c>
      <c r="CF100" s="58" t="s">
        <v>203</v>
      </c>
      <c r="CG100" s="58" t="s">
        <v>37</v>
      </c>
      <c r="CH100" s="58">
        <v>2</v>
      </c>
      <c r="CI100" s="144"/>
      <c r="CJ100" s="22"/>
      <c r="CL100" s="18"/>
      <c r="CM100" s="18"/>
      <c r="CN100" s="18"/>
      <c r="CO100" s="18"/>
      <c r="CP100" s="18"/>
      <c r="CQ100" s="18"/>
      <c r="CR100" s="22"/>
      <c r="CS100" s="18"/>
      <c r="CT100" s="33"/>
      <c r="CU100" s="18"/>
      <c r="CV100" s="22"/>
      <c r="CW100" s="18"/>
      <c r="CX100" s="33"/>
      <c r="CY100" s="18"/>
      <c r="CZ100" s="22"/>
      <c r="DA100" s="18"/>
      <c r="DB100" s="33"/>
      <c r="DC100" s="18"/>
      <c r="DD100" s="22"/>
      <c r="DE100" s="18"/>
      <c r="DF100" s="33"/>
      <c r="DG100" s="18"/>
      <c r="DH100" s="22"/>
      <c r="DI100" s="18"/>
      <c r="DJ100" s="33"/>
      <c r="DK100" s="18"/>
      <c r="DL100" s="22"/>
      <c r="DM100" s="18"/>
      <c r="DN100" s="33"/>
      <c r="DO100" s="18"/>
      <c r="DP100" s="22"/>
    </row>
    <row r="101" spans="76:120" ht="15.75" customHeight="1" hidden="1">
      <c r="BX101" s="79">
        <v>98</v>
      </c>
      <c r="BY101" s="3" t="s">
        <v>198</v>
      </c>
      <c r="BZ101" s="35">
        <v>7</v>
      </c>
      <c r="CA101" s="35">
        <v>3</v>
      </c>
      <c r="CB101" s="35">
        <v>3</v>
      </c>
      <c r="CC101" s="35">
        <v>8</v>
      </c>
      <c r="CD101" s="20" t="s">
        <v>201</v>
      </c>
      <c r="CE101" s="58">
        <v>90</v>
      </c>
      <c r="CF101" s="58" t="s">
        <v>50</v>
      </c>
      <c r="CG101" s="58" t="s">
        <v>34</v>
      </c>
      <c r="CH101" s="58">
        <v>2</v>
      </c>
      <c r="CI101" s="144"/>
      <c r="CJ101" s="22"/>
      <c r="CL101" s="18"/>
      <c r="CM101" s="18"/>
      <c r="CN101" s="18"/>
      <c r="CO101" s="18"/>
      <c r="CP101" s="18"/>
      <c r="CQ101" s="18"/>
      <c r="CR101" s="22"/>
      <c r="CS101" s="18"/>
      <c r="CT101" s="33"/>
      <c r="CU101" s="18"/>
      <c r="CV101" s="22"/>
      <c r="CW101" s="18"/>
      <c r="CX101" s="33"/>
      <c r="CY101" s="18"/>
      <c r="CZ101" s="22"/>
      <c r="DA101" s="18"/>
      <c r="DB101" s="33"/>
      <c r="DC101" s="18"/>
      <c r="DD101" s="22"/>
      <c r="DE101" s="18"/>
      <c r="DF101" s="33"/>
      <c r="DG101" s="18"/>
      <c r="DH101" s="22"/>
      <c r="DI101" s="18"/>
      <c r="DJ101" s="33"/>
      <c r="DK101" s="18"/>
      <c r="DL101" s="22"/>
      <c r="DM101" s="18"/>
      <c r="DN101" s="33"/>
      <c r="DO101" s="18"/>
      <c r="DP101" s="22"/>
    </row>
    <row r="102" spans="76:120" ht="15.75" customHeight="1" hidden="1">
      <c r="BX102" s="79">
        <v>99</v>
      </c>
      <c r="BY102" s="3" t="s">
        <v>199</v>
      </c>
      <c r="BZ102" s="35">
        <v>4</v>
      </c>
      <c r="CA102" s="35">
        <v>5</v>
      </c>
      <c r="CB102" s="35">
        <v>1</v>
      </c>
      <c r="CC102" s="35">
        <v>9</v>
      </c>
      <c r="CD102" s="20" t="s">
        <v>94</v>
      </c>
      <c r="CE102" s="58">
        <v>110</v>
      </c>
      <c r="CF102" s="58" t="s">
        <v>51</v>
      </c>
      <c r="CG102" s="58" t="s">
        <v>11</v>
      </c>
      <c r="CH102" s="58">
        <v>1</v>
      </c>
      <c r="CI102" s="145"/>
      <c r="CJ102" s="22"/>
      <c r="CL102" s="18"/>
      <c r="CM102" s="18"/>
      <c r="CN102" s="18"/>
      <c r="CO102" s="18"/>
      <c r="CP102" s="18"/>
      <c r="CQ102" s="18"/>
      <c r="CR102" s="22"/>
      <c r="CS102" s="18"/>
      <c r="CT102" s="33"/>
      <c r="CU102" s="18"/>
      <c r="CV102" s="22"/>
      <c r="CW102" s="18"/>
      <c r="CX102" s="33"/>
      <c r="CY102" s="18"/>
      <c r="CZ102" s="22"/>
      <c r="DA102" s="18"/>
      <c r="DB102" s="33"/>
      <c r="DC102" s="18"/>
      <c r="DD102" s="22"/>
      <c r="DE102" s="18"/>
      <c r="DF102" s="33"/>
      <c r="DG102" s="18"/>
      <c r="DH102" s="22"/>
      <c r="DI102" s="18"/>
      <c r="DJ102" s="33"/>
      <c r="DK102" s="18"/>
      <c r="DL102" s="22"/>
      <c r="DM102" s="18"/>
      <c r="DN102" s="33"/>
      <c r="DO102" s="18"/>
      <c r="DP102" s="22"/>
    </row>
    <row r="103" spans="76:120" ht="15.75" customHeight="1" hidden="1">
      <c r="BX103" s="79">
        <v>100</v>
      </c>
      <c r="BY103" s="46" t="s">
        <v>13</v>
      </c>
      <c r="BZ103" s="56">
        <v>6</v>
      </c>
      <c r="CA103" s="56">
        <v>3</v>
      </c>
      <c r="CB103" s="56">
        <v>3</v>
      </c>
      <c r="CC103" s="56">
        <v>7</v>
      </c>
      <c r="CD103" s="48"/>
      <c r="CE103" s="57">
        <v>40</v>
      </c>
      <c r="CF103" s="57" t="s">
        <v>4</v>
      </c>
      <c r="CG103" s="57" t="s">
        <v>36</v>
      </c>
      <c r="CH103" s="57">
        <v>16</v>
      </c>
      <c r="CI103" s="146" t="s">
        <v>12</v>
      </c>
      <c r="CJ103" s="22"/>
      <c r="CL103" s="18"/>
      <c r="CM103" s="18"/>
      <c r="CN103" s="18"/>
      <c r="CO103" s="18"/>
      <c r="CP103" s="18"/>
      <c r="CQ103" s="18"/>
      <c r="CR103" s="22"/>
      <c r="CS103" s="18"/>
      <c r="CT103" s="33"/>
      <c r="CU103" s="18"/>
      <c r="CV103" s="22"/>
      <c r="CW103" s="18"/>
      <c r="CX103" s="33"/>
      <c r="CY103" s="18"/>
      <c r="CZ103" s="22"/>
      <c r="DA103" s="18"/>
      <c r="DB103" s="33"/>
      <c r="DC103" s="18"/>
      <c r="DD103" s="22"/>
      <c r="DE103" s="18"/>
      <c r="DF103" s="33"/>
      <c r="DG103" s="18"/>
      <c r="DH103" s="22"/>
      <c r="DI103" s="18"/>
      <c r="DJ103" s="33"/>
      <c r="DK103" s="18"/>
      <c r="DL103" s="22"/>
      <c r="DM103" s="18"/>
      <c r="DN103" s="33"/>
      <c r="DO103" s="18"/>
      <c r="DP103" s="22"/>
    </row>
    <row r="104" spans="76:120" ht="15.75" customHeight="1" hidden="1">
      <c r="BX104" s="79">
        <v>101</v>
      </c>
      <c r="BY104" s="50" t="s">
        <v>12</v>
      </c>
      <c r="BZ104" s="60">
        <v>6</v>
      </c>
      <c r="CA104" s="60">
        <v>4</v>
      </c>
      <c r="CB104" s="60">
        <v>4</v>
      </c>
      <c r="CC104" s="60">
        <v>8</v>
      </c>
      <c r="CD104" s="52" t="s">
        <v>163</v>
      </c>
      <c r="CE104" s="61">
        <v>110</v>
      </c>
      <c r="CF104" s="61" t="s">
        <v>164</v>
      </c>
      <c r="CG104" s="61" t="s">
        <v>2</v>
      </c>
      <c r="CH104" s="58">
        <v>6</v>
      </c>
      <c r="CI104" s="147"/>
      <c r="CJ104" s="22"/>
      <c r="CL104" s="18"/>
      <c r="CM104" s="18"/>
      <c r="CN104" s="18"/>
      <c r="CO104" s="18"/>
      <c r="CP104" s="18"/>
      <c r="CQ104" s="18"/>
      <c r="CR104" s="22"/>
      <c r="CS104" s="18"/>
      <c r="CT104" s="33"/>
      <c r="CU104" s="18"/>
      <c r="CV104" s="22"/>
      <c r="CW104" s="18"/>
      <c r="CX104" s="33"/>
      <c r="CY104" s="18"/>
      <c r="CZ104" s="22"/>
      <c r="DA104" s="18"/>
      <c r="DB104" s="33"/>
      <c r="DC104" s="18"/>
      <c r="DD104" s="22"/>
      <c r="DE104" s="18"/>
      <c r="DF104" s="33"/>
      <c r="DG104" s="18"/>
      <c r="DH104" s="22"/>
      <c r="DI104" s="18"/>
      <c r="DJ104" s="33"/>
      <c r="DK104" s="18"/>
      <c r="DL104" s="22"/>
      <c r="DM104" s="18"/>
      <c r="DN104" s="33"/>
      <c r="DO104" s="18"/>
      <c r="DP104" s="22"/>
    </row>
    <row r="105" spans="76:120" ht="15.75" customHeight="1" hidden="1">
      <c r="BX105" s="79">
        <v>102</v>
      </c>
      <c r="BY105" s="46" t="s">
        <v>166</v>
      </c>
      <c r="BZ105" s="47">
        <v>7</v>
      </c>
      <c r="CA105" s="47">
        <v>3</v>
      </c>
      <c r="CB105" s="47">
        <v>4</v>
      </c>
      <c r="CC105" s="47">
        <v>7</v>
      </c>
      <c r="CD105" s="48"/>
      <c r="CE105" s="49">
        <v>70</v>
      </c>
      <c r="CF105" s="49" t="s">
        <v>35</v>
      </c>
      <c r="CG105" s="49" t="s">
        <v>38</v>
      </c>
      <c r="CH105" s="49">
        <v>16</v>
      </c>
      <c r="CI105" s="136" t="s">
        <v>165</v>
      </c>
      <c r="CJ105" s="22"/>
      <c r="CL105" s="18"/>
      <c r="CM105" s="18"/>
      <c r="CN105" s="18"/>
      <c r="CO105" s="18"/>
      <c r="CP105" s="18"/>
      <c r="CQ105" s="18"/>
      <c r="CR105" s="22"/>
      <c r="CS105" s="18"/>
      <c r="CT105" s="33"/>
      <c r="CU105" s="18"/>
      <c r="CV105" s="22"/>
      <c r="CW105" s="18"/>
      <c r="CX105" s="33"/>
      <c r="CY105" s="18"/>
      <c r="CZ105" s="22"/>
      <c r="DA105" s="18"/>
      <c r="DB105" s="33"/>
      <c r="DC105" s="18"/>
      <c r="DD105" s="22"/>
      <c r="DE105" s="18"/>
      <c r="DF105" s="33"/>
      <c r="DG105" s="18"/>
      <c r="DH105" s="22"/>
      <c r="DI105" s="18"/>
      <c r="DJ105" s="33"/>
      <c r="DK105" s="18"/>
      <c r="DL105" s="22"/>
      <c r="DM105" s="18"/>
      <c r="DN105" s="33"/>
      <c r="DO105" s="18"/>
      <c r="DP105" s="22"/>
    </row>
    <row r="106" spans="76:120" ht="15.75" customHeight="1" hidden="1">
      <c r="BX106" s="79">
        <v>103</v>
      </c>
      <c r="BY106" s="3" t="s">
        <v>168</v>
      </c>
      <c r="BZ106" s="4">
        <v>8</v>
      </c>
      <c r="CA106" s="4">
        <v>2</v>
      </c>
      <c r="CB106" s="4">
        <v>4</v>
      </c>
      <c r="CC106" s="4">
        <v>7</v>
      </c>
      <c r="CD106" s="20" t="s">
        <v>218</v>
      </c>
      <c r="CE106" s="5">
        <v>90</v>
      </c>
      <c r="CF106" s="5" t="s">
        <v>35</v>
      </c>
      <c r="CG106" s="5" t="s">
        <v>38</v>
      </c>
      <c r="CH106" s="5">
        <v>4</v>
      </c>
      <c r="CI106" s="137"/>
      <c r="CJ106" s="22"/>
      <c r="CL106" s="18"/>
      <c r="CM106" s="18"/>
      <c r="CN106" s="18"/>
      <c r="CO106" s="18"/>
      <c r="CP106" s="18"/>
      <c r="CQ106" s="18"/>
      <c r="CR106" s="22"/>
      <c r="CS106" s="18"/>
      <c r="CT106" s="33"/>
      <c r="CU106" s="18"/>
      <c r="CV106" s="22"/>
      <c r="CW106" s="18"/>
      <c r="CX106" s="33"/>
      <c r="CY106" s="18"/>
      <c r="CZ106" s="22"/>
      <c r="DA106" s="18"/>
      <c r="DB106" s="33"/>
      <c r="DC106" s="18"/>
      <c r="DD106" s="22"/>
      <c r="DE106" s="18"/>
      <c r="DF106" s="33"/>
      <c r="DG106" s="18"/>
      <c r="DH106" s="22"/>
      <c r="DI106" s="18"/>
      <c r="DJ106" s="33"/>
      <c r="DK106" s="18"/>
      <c r="DL106" s="22"/>
      <c r="DM106" s="18"/>
      <c r="DN106" s="33"/>
      <c r="DO106" s="18"/>
      <c r="DP106" s="22"/>
    </row>
    <row r="107" spans="76:120" ht="15.75" customHeight="1" hidden="1">
      <c r="BX107" s="79">
        <v>104</v>
      </c>
      <c r="BY107" s="3" t="s">
        <v>167</v>
      </c>
      <c r="BZ107" s="4">
        <v>7</v>
      </c>
      <c r="CA107" s="4">
        <v>3</v>
      </c>
      <c r="CB107" s="4">
        <v>4</v>
      </c>
      <c r="CC107" s="4">
        <v>7</v>
      </c>
      <c r="CD107" s="20" t="s">
        <v>87</v>
      </c>
      <c r="CE107" s="5">
        <v>90</v>
      </c>
      <c r="CF107" s="5" t="s">
        <v>11</v>
      </c>
      <c r="CG107" s="5" t="s">
        <v>58</v>
      </c>
      <c r="CH107" s="5">
        <v>2</v>
      </c>
      <c r="CI107" s="137"/>
      <c r="CJ107" s="22"/>
      <c r="CL107" s="18"/>
      <c r="CM107" s="18"/>
      <c r="CN107" s="18"/>
      <c r="CO107" s="18"/>
      <c r="CP107" s="18"/>
      <c r="CQ107" s="18"/>
      <c r="CR107" s="22"/>
      <c r="CS107" s="18"/>
      <c r="CT107" s="33"/>
      <c r="CU107" s="18"/>
      <c r="CV107" s="22"/>
      <c r="CW107" s="18"/>
      <c r="CX107" s="33"/>
      <c r="CY107" s="18"/>
      <c r="CZ107" s="22"/>
      <c r="DA107" s="18"/>
      <c r="DB107" s="33"/>
      <c r="DC107" s="18"/>
      <c r="DD107" s="22"/>
      <c r="DE107" s="18"/>
      <c r="DF107" s="33"/>
      <c r="DG107" s="18"/>
      <c r="DH107" s="22"/>
      <c r="DI107" s="18"/>
      <c r="DJ107" s="33"/>
      <c r="DK107" s="18"/>
      <c r="DL107" s="22"/>
      <c r="DM107" s="18"/>
      <c r="DN107" s="33"/>
      <c r="DO107" s="18"/>
      <c r="DP107" s="22"/>
    </row>
    <row r="108" spans="76:120" ht="15.75" customHeight="1" hidden="1">
      <c r="BX108" s="79">
        <v>105</v>
      </c>
      <c r="BY108" s="3" t="s">
        <v>19</v>
      </c>
      <c r="BZ108" s="4">
        <v>8</v>
      </c>
      <c r="CA108" s="4">
        <v>3</v>
      </c>
      <c r="CB108" s="4">
        <v>4</v>
      </c>
      <c r="CC108" s="4">
        <v>7</v>
      </c>
      <c r="CD108" s="20" t="s">
        <v>169</v>
      </c>
      <c r="CE108" s="5">
        <v>120</v>
      </c>
      <c r="CF108" s="5" t="s">
        <v>35</v>
      </c>
      <c r="CG108" s="5" t="s">
        <v>38</v>
      </c>
      <c r="CH108" s="5">
        <v>2</v>
      </c>
      <c r="CI108" s="137"/>
      <c r="CJ108" s="22"/>
      <c r="CL108" s="18"/>
      <c r="CM108" s="18"/>
      <c r="CN108" s="18"/>
      <c r="CO108" s="18"/>
      <c r="CP108" s="18"/>
      <c r="CQ108" s="18"/>
      <c r="CR108" s="22"/>
      <c r="CS108" s="18"/>
      <c r="CT108" s="33"/>
      <c r="CU108" s="18"/>
      <c r="CV108" s="22"/>
      <c r="CW108" s="18"/>
      <c r="CX108" s="33"/>
      <c r="CY108" s="18"/>
      <c r="CZ108" s="22"/>
      <c r="DA108" s="18"/>
      <c r="DB108" s="33"/>
      <c r="DC108" s="18"/>
      <c r="DD108" s="22"/>
      <c r="DE108" s="18"/>
      <c r="DF108" s="33"/>
      <c r="DG108" s="18"/>
      <c r="DH108" s="22"/>
      <c r="DI108" s="18"/>
      <c r="DJ108" s="33"/>
      <c r="DK108" s="18"/>
      <c r="DL108" s="22"/>
      <c r="DM108" s="18"/>
      <c r="DN108" s="33"/>
      <c r="DO108" s="18"/>
      <c r="DP108" s="22"/>
    </row>
    <row r="109" spans="76:120" ht="15.75" customHeight="1" hidden="1">
      <c r="BX109" s="79">
        <v>106</v>
      </c>
      <c r="BY109" s="50" t="s">
        <v>217</v>
      </c>
      <c r="BZ109" s="51">
        <v>2</v>
      </c>
      <c r="CA109" s="51">
        <v>6</v>
      </c>
      <c r="CB109" s="51">
        <v>1</v>
      </c>
      <c r="CC109" s="51">
        <v>10</v>
      </c>
      <c r="CD109" s="52" t="s">
        <v>209</v>
      </c>
      <c r="CE109" s="53">
        <v>120</v>
      </c>
      <c r="CF109" s="53" t="s">
        <v>58</v>
      </c>
      <c r="CG109" s="53" t="s">
        <v>11</v>
      </c>
      <c r="CH109" s="53">
        <v>1</v>
      </c>
      <c r="CI109" s="138"/>
      <c r="CJ109" s="22"/>
      <c r="CL109" s="18"/>
      <c r="CM109" s="18"/>
      <c r="CN109" s="18"/>
      <c r="CO109" s="18"/>
      <c r="CP109" s="18"/>
      <c r="CQ109" s="18"/>
      <c r="CR109" s="22"/>
      <c r="CS109" s="18"/>
      <c r="CT109" s="33"/>
      <c r="CU109" s="18"/>
      <c r="CV109" s="22"/>
      <c r="CW109" s="18"/>
      <c r="CX109" s="33"/>
      <c r="CY109" s="18"/>
      <c r="CZ109" s="22"/>
      <c r="DA109" s="18"/>
      <c r="DB109" s="33"/>
      <c r="DC109" s="18"/>
      <c r="DD109" s="22"/>
      <c r="DE109" s="18"/>
      <c r="DF109" s="33"/>
      <c r="DG109" s="18"/>
      <c r="DH109" s="22"/>
      <c r="DI109" s="18"/>
      <c r="DJ109" s="33"/>
      <c r="DK109" s="18"/>
      <c r="DL109" s="22"/>
      <c r="DM109" s="18"/>
      <c r="DN109" s="33"/>
      <c r="DO109" s="18"/>
      <c r="DP109" s="22"/>
    </row>
    <row r="110" spans="76:120" ht="15.75" customHeight="1" hidden="1">
      <c r="BX110" s="79">
        <v>107</v>
      </c>
      <c r="BY110" s="115" t="s">
        <v>239</v>
      </c>
      <c r="BZ110" s="47">
        <v>6</v>
      </c>
      <c r="CA110" s="47">
        <v>5</v>
      </c>
      <c r="CB110" s="47">
        <v>2</v>
      </c>
      <c r="CC110" s="47">
        <v>9</v>
      </c>
      <c r="CD110" s="48" t="s">
        <v>257</v>
      </c>
      <c r="CE110" s="49">
        <v>290</v>
      </c>
      <c r="CF110" s="49"/>
      <c r="CG110" s="49"/>
      <c r="CH110" s="49">
        <v>1</v>
      </c>
      <c r="CI110" s="116"/>
      <c r="CJ110" s="22"/>
      <c r="CL110" s="18"/>
      <c r="CM110" s="18"/>
      <c r="CN110" s="18"/>
      <c r="CO110" s="18"/>
      <c r="CP110" s="18"/>
      <c r="CQ110" s="18"/>
      <c r="CR110" s="22"/>
      <c r="CS110" s="18"/>
      <c r="CT110" s="33"/>
      <c r="CU110" s="18"/>
      <c r="CV110" s="22"/>
      <c r="CW110" s="18"/>
      <c r="CX110" s="33"/>
      <c r="CY110" s="18"/>
      <c r="CZ110" s="22"/>
      <c r="DA110" s="18"/>
      <c r="DB110" s="33"/>
      <c r="DC110" s="18"/>
      <c r="DD110" s="22"/>
      <c r="DE110" s="18"/>
      <c r="DF110" s="33"/>
      <c r="DG110" s="18"/>
      <c r="DH110" s="22"/>
      <c r="DI110" s="18"/>
      <c r="DJ110" s="33"/>
      <c r="DK110" s="18"/>
      <c r="DL110" s="22"/>
      <c r="DM110" s="18"/>
      <c r="DN110" s="33"/>
      <c r="DO110" s="18"/>
      <c r="DP110" s="22"/>
    </row>
    <row r="111" spans="76:120" ht="15.75" customHeight="1" hidden="1">
      <c r="BX111" s="79">
        <v>108</v>
      </c>
      <c r="BY111" s="80" t="s">
        <v>247</v>
      </c>
      <c r="BZ111" s="4">
        <v>5</v>
      </c>
      <c r="CA111" s="4">
        <v>5</v>
      </c>
      <c r="CB111" s="4">
        <v>2</v>
      </c>
      <c r="CC111" s="4">
        <v>9</v>
      </c>
      <c r="CD111" s="20" t="s">
        <v>258</v>
      </c>
      <c r="CE111" s="5">
        <v>145</v>
      </c>
      <c r="CF111" s="5"/>
      <c r="CG111" s="5"/>
      <c r="CH111" s="5">
        <v>1</v>
      </c>
      <c r="CI111" s="117"/>
      <c r="CJ111" s="22"/>
      <c r="CL111" s="18"/>
      <c r="CM111" s="18"/>
      <c r="CN111" s="18"/>
      <c r="CO111" s="18"/>
      <c r="CP111" s="18"/>
      <c r="CQ111" s="18"/>
      <c r="CR111" s="22"/>
      <c r="CS111" s="18"/>
      <c r="CT111" s="33"/>
      <c r="CU111" s="18"/>
      <c r="CV111" s="22"/>
      <c r="CW111" s="18"/>
      <c r="CX111" s="33"/>
      <c r="CY111" s="18"/>
      <c r="CZ111" s="22"/>
      <c r="DA111" s="18"/>
      <c r="DB111" s="33"/>
      <c r="DC111" s="18"/>
      <c r="DD111" s="22"/>
      <c r="DE111" s="18"/>
      <c r="DF111" s="33"/>
      <c r="DG111" s="18"/>
      <c r="DH111" s="22"/>
      <c r="DI111" s="18"/>
      <c r="DJ111" s="33"/>
      <c r="DK111" s="18"/>
      <c r="DL111" s="22"/>
      <c r="DM111" s="18"/>
      <c r="DN111" s="33"/>
      <c r="DO111" s="18"/>
      <c r="DP111" s="22"/>
    </row>
    <row r="112" spans="76:120" ht="15.75" customHeight="1" hidden="1">
      <c r="BX112" s="79">
        <v>109</v>
      </c>
      <c r="BY112" s="80" t="s">
        <v>248</v>
      </c>
      <c r="BZ112" s="4">
        <v>6</v>
      </c>
      <c r="CA112" s="4">
        <v>2</v>
      </c>
      <c r="CB112" s="4">
        <v>4</v>
      </c>
      <c r="CC112" s="4">
        <v>7</v>
      </c>
      <c r="CD112" s="20" t="s">
        <v>259</v>
      </c>
      <c r="CE112" s="5">
        <v>145</v>
      </c>
      <c r="CF112" s="5"/>
      <c r="CG112" s="5"/>
      <c r="CH112" s="5">
        <v>1</v>
      </c>
      <c r="CI112" s="117"/>
      <c r="CJ112" s="22"/>
      <c r="CL112" s="18"/>
      <c r="CM112" s="18"/>
      <c r="CN112" s="18"/>
      <c r="CO112" s="18"/>
      <c r="CP112" s="18"/>
      <c r="CQ112" s="18"/>
      <c r="CR112" s="22"/>
      <c r="CS112" s="18"/>
      <c r="CT112" s="33"/>
      <c r="CU112" s="18"/>
      <c r="CV112" s="22"/>
      <c r="CW112" s="18"/>
      <c r="CX112" s="33"/>
      <c r="CY112" s="18"/>
      <c r="CZ112" s="22"/>
      <c r="DA112" s="18"/>
      <c r="DB112" s="33"/>
      <c r="DC112" s="18"/>
      <c r="DD112" s="22"/>
      <c r="DE112" s="18"/>
      <c r="DF112" s="33"/>
      <c r="DG112" s="18"/>
      <c r="DH112" s="22"/>
      <c r="DI112" s="18"/>
      <c r="DJ112" s="33"/>
      <c r="DK112" s="18"/>
      <c r="DL112" s="22"/>
      <c r="DM112" s="18"/>
      <c r="DN112" s="33"/>
      <c r="DO112" s="18"/>
      <c r="DP112" s="22"/>
    </row>
    <row r="113" spans="76:120" ht="15.75" customHeight="1" hidden="1">
      <c r="BX113" s="79">
        <v>110</v>
      </c>
      <c r="BY113" s="80" t="s">
        <v>242</v>
      </c>
      <c r="BZ113" s="4">
        <v>6</v>
      </c>
      <c r="CA113" s="4">
        <v>2</v>
      </c>
      <c r="CB113" s="4">
        <v>3</v>
      </c>
      <c r="CC113" s="4">
        <v>7</v>
      </c>
      <c r="CD113" s="20" t="s">
        <v>260</v>
      </c>
      <c r="CE113" s="5">
        <v>60</v>
      </c>
      <c r="CF113" s="5"/>
      <c r="CG113" s="5"/>
      <c r="CH113" s="5">
        <v>1</v>
      </c>
      <c r="CI113" s="117"/>
      <c r="CJ113" s="22"/>
      <c r="CL113" s="18"/>
      <c r="CM113" s="18"/>
      <c r="CN113" s="18"/>
      <c r="CO113" s="18"/>
      <c r="CP113" s="18"/>
      <c r="CQ113" s="18"/>
      <c r="CR113" s="22"/>
      <c r="CS113" s="18"/>
      <c r="CT113" s="33"/>
      <c r="CU113" s="18"/>
      <c r="CV113" s="22"/>
      <c r="CW113" s="18"/>
      <c r="CX113" s="33"/>
      <c r="CY113" s="18"/>
      <c r="CZ113" s="22"/>
      <c r="DA113" s="18"/>
      <c r="DB113" s="33"/>
      <c r="DC113" s="18"/>
      <c r="DD113" s="22"/>
      <c r="DE113" s="18"/>
      <c r="DF113" s="33"/>
      <c r="DG113" s="18"/>
      <c r="DH113" s="22"/>
      <c r="DI113" s="18"/>
      <c r="DJ113" s="33"/>
      <c r="DK113" s="18"/>
      <c r="DL113" s="22"/>
      <c r="DM113" s="18"/>
      <c r="DN113" s="33"/>
      <c r="DO113" s="18"/>
      <c r="DP113" s="22"/>
    </row>
    <row r="114" spans="76:120" ht="15.75" customHeight="1" hidden="1">
      <c r="BX114" s="79">
        <v>111</v>
      </c>
      <c r="BY114" s="80" t="s">
        <v>253</v>
      </c>
      <c r="BZ114" s="4">
        <v>6</v>
      </c>
      <c r="CA114" s="4">
        <v>5</v>
      </c>
      <c r="CB114" s="4">
        <v>4</v>
      </c>
      <c r="CC114" s="4">
        <v>9</v>
      </c>
      <c r="CD114" s="20" t="s">
        <v>261</v>
      </c>
      <c r="CE114" s="5">
        <v>390</v>
      </c>
      <c r="CF114" s="5"/>
      <c r="CG114" s="5"/>
      <c r="CH114" s="5">
        <v>1</v>
      </c>
      <c r="CI114" s="117"/>
      <c r="CJ114" s="22"/>
      <c r="CL114" s="18"/>
      <c r="CM114" s="18"/>
      <c r="CN114" s="18"/>
      <c r="CO114" s="18"/>
      <c r="CP114" s="18"/>
      <c r="CQ114" s="18"/>
      <c r="CR114" s="22"/>
      <c r="CS114" s="18"/>
      <c r="CT114" s="33"/>
      <c r="CU114" s="18"/>
      <c r="CV114" s="22"/>
      <c r="CW114" s="18"/>
      <c r="CX114" s="33"/>
      <c r="CY114" s="18"/>
      <c r="CZ114" s="22"/>
      <c r="DA114" s="18"/>
      <c r="DB114" s="33"/>
      <c r="DC114" s="18"/>
      <c r="DD114" s="22"/>
      <c r="DE114" s="18"/>
      <c r="DF114" s="33"/>
      <c r="DG114" s="18"/>
      <c r="DH114" s="22"/>
      <c r="DI114" s="18"/>
      <c r="DJ114" s="33"/>
      <c r="DK114" s="18"/>
      <c r="DL114" s="22"/>
      <c r="DM114" s="18"/>
      <c r="DN114" s="33"/>
      <c r="DO114" s="18"/>
      <c r="DP114" s="22"/>
    </row>
    <row r="115" spans="76:120" ht="15.75" customHeight="1" hidden="1">
      <c r="BX115" s="79">
        <v>112</v>
      </c>
      <c r="BY115" s="80" t="s">
        <v>250</v>
      </c>
      <c r="BZ115" s="4">
        <v>6</v>
      </c>
      <c r="CA115" s="4">
        <v>3</v>
      </c>
      <c r="CB115" s="4">
        <v>3</v>
      </c>
      <c r="CC115" s="4">
        <v>8</v>
      </c>
      <c r="CD115" s="20" t="s">
        <v>262</v>
      </c>
      <c r="CE115" s="5">
        <v>120</v>
      </c>
      <c r="CF115" s="5"/>
      <c r="CG115" s="5"/>
      <c r="CH115" s="5">
        <v>1</v>
      </c>
      <c r="CI115" s="117"/>
      <c r="CJ115" s="22"/>
      <c r="CL115" s="18"/>
      <c r="CM115" s="18"/>
      <c r="CN115" s="18"/>
      <c r="CO115" s="18"/>
      <c r="CP115" s="18"/>
      <c r="CQ115" s="18"/>
      <c r="CR115" s="22"/>
      <c r="CS115" s="18"/>
      <c r="CT115" s="33"/>
      <c r="CU115" s="18"/>
      <c r="CV115" s="22"/>
      <c r="CW115" s="18"/>
      <c r="CX115" s="33"/>
      <c r="CY115" s="18"/>
      <c r="CZ115" s="22"/>
      <c r="DA115" s="18"/>
      <c r="DB115" s="33"/>
      <c r="DC115" s="18"/>
      <c r="DD115" s="22"/>
      <c r="DE115" s="18"/>
      <c r="DF115" s="33"/>
      <c r="DG115" s="18"/>
      <c r="DH115" s="22"/>
      <c r="DI115" s="18"/>
      <c r="DJ115" s="33"/>
      <c r="DK115" s="18"/>
      <c r="DL115" s="22"/>
      <c r="DM115" s="18"/>
      <c r="DN115" s="33"/>
      <c r="DO115" s="18"/>
      <c r="DP115" s="22"/>
    </row>
    <row r="116" spans="76:120" ht="15.75" customHeight="1" hidden="1">
      <c r="BX116" s="79">
        <v>113</v>
      </c>
      <c r="BY116" s="80" t="s">
        <v>240</v>
      </c>
      <c r="BZ116" s="4">
        <v>2</v>
      </c>
      <c r="CA116" s="4">
        <v>7</v>
      </c>
      <c r="CB116" s="4">
        <v>1</v>
      </c>
      <c r="CC116" s="4">
        <v>10</v>
      </c>
      <c r="CD116" s="20" t="s">
        <v>263</v>
      </c>
      <c r="CE116" s="5">
        <v>300</v>
      </c>
      <c r="CF116" s="5"/>
      <c r="CG116" s="5"/>
      <c r="CH116" s="5">
        <v>1</v>
      </c>
      <c r="CI116" s="117"/>
      <c r="CJ116" s="22"/>
      <c r="CL116" s="18"/>
      <c r="CM116" s="18"/>
      <c r="CN116" s="18"/>
      <c r="CO116" s="18"/>
      <c r="CP116" s="18"/>
      <c r="CQ116" s="18"/>
      <c r="CR116" s="22"/>
      <c r="CS116" s="18"/>
      <c r="CT116" s="33"/>
      <c r="CU116" s="18"/>
      <c r="CV116" s="22"/>
      <c r="CW116" s="18"/>
      <c r="CX116" s="33"/>
      <c r="CY116" s="18"/>
      <c r="CZ116" s="22"/>
      <c r="DA116" s="18"/>
      <c r="DB116" s="33"/>
      <c r="DC116" s="18"/>
      <c r="DD116" s="22"/>
      <c r="DE116" s="18"/>
      <c r="DF116" s="33"/>
      <c r="DG116" s="18"/>
      <c r="DH116" s="22"/>
      <c r="DI116" s="18"/>
      <c r="DJ116" s="33"/>
      <c r="DK116" s="18"/>
      <c r="DL116" s="22"/>
      <c r="DM116" s="18"/>
      <c r="DN116" s="33"/>
      <c r="DO116" s="18"/>
      <c r="DP116" s="22"/>
    </row>
    <row r="117" spans="76:120" ht="15.75" customHeight="1" hidden="1">
      <c r="BX117" s="79">
        <v>114</v>
      </c>
      <c r="BY117" s="80" t="s">
        <v>254</v>
      </c>
      <c r="BZ117" s="4">
        <v>4</v>
      </c>
      <c r="CA117" s="4">
        <v>7</v>
      </c>
      <c r="CB117" s="4">
        <v>3</v>
      </c>
      <c r="CC117" s="4">
        <v>7</v>
      </c>
      <c r="CD117" s="20" t="s">
        <v>264</v>
      </c>
      <c r="CE117" s="5">
        <v>100</v>
      </c>
      <c r="CF117" s="5"/>
      <c r="CG117" s="5"/>
      <c r="CH117" s="5">
        <v>1</v>
      </c>
      <c r="CI117" s="117"/>
      <c r="CJ117" s="22"/>
      <c r="CL117" s="18"/>
      <c r="CM117" s="18"/>
      <c r="CN117" s="18"/>
      <c r="CO117" s="18"/>
      <c r="CP117" s="18"/>
      <c r="CQ117" s="18"/>
      <c r="CR117" s="22"/>
      <c r="CS117" s="18"/>
      <c r="CT117" s="33"/>
      <c r="CU117" s="18"/>
      <c r="CV117" s="22"/>
      <c r="CW117" s="18"/>
      <c r="CX117" s="33"/>
      <c r="CY117" s="18"/>
      <c r="CZ117" s="22"/>
      <c r="DA117" s="18"/>
      <c r="DB117" s="33"/>
      <c r="DC117" s="18"/>
      <c r="DD117" s="22"/>
      <c r="DE117" s="18"/>
      <c r="DF117" s="33"/>
      <c r="DG117" s="18"/>
      <c r="DH117" s="22"/>
      <c r="DI117" s="18"/>
      <c r="DJ117" s="33"/>
      <c r="DK117" s="18"/>
      <c r="DL117" s="22"/>
      <c r="DM117" s="18"/>
      <c r="DN117" s="33"/>
      <c r="DO117" s="18"/>
      <c r="DP117" s="22"/>
    </row>
    <row r="118" spans="76:120" ht="15.75" customHeight="1" hidden="1">
      <c r="BX118" s="79">
        <v>115</v>
      </c>
      <c r="BY118" s="80" t="s">
        <v>243</v>
      </c>
      <c r="BZ118" s="4">
        <v>4</v>
      </c>
      <c r="CA118" s="4">
        <v>7</v>
      </c>
      <c r="CB118" s="4">
        <v>3</v>
      </c>
      <c r="CC118" s="4">
        <v>7</v>
      </c>
      <c r="CD118" s="20" t="s">
        <v>265</v>
      </c>
      <c r="CE118" s="5">
        <v>80</v>
      </c>
      <c r="CF118" s="5"/>
      <c r="CG118" s="5"/>
      <c r="CH118" s="5">
        <v>1</v>
      </c>
      <c r="CI118" s="117"/>
      <c r="CJ118" s="22"/>
      <c r="CL118" s="18"/>
      <c r="CM118" s="18"/>
      <c r="CN118" s="18"/>
      <c r="CO118" s="18"/>
      <c r="CP118" s="18"/>
      <c r="CQ118" s="18"/>
      <c r="CR118" s="22"/>
      <c r="CS118" s="18"/>
      <c r="CT118" s="33"/>
      <c r="CU118" s="18"/>
      <c r="CV118" s="22"/>
      <c r="CW118" s="18"/>
      <c r="CX118" s="33"/>
      <c r="CY118" s="18"/>
      <c r="CZ118" s="22"/>
      <c r="DA118" s="18"/>
      <c r="DB118" s="33"/>
      <c r="DC118" s="18"/>
      <c r="DD118" s="22"/>
      <c r="DE118" s="18"/>
      <c r="DF118" s="33"/>
      <c r="DG118" s="18"/>
      <c r="DH118" s="22"/>
      <c r="DI118" s="18"/>
      <c r="DJ118" s="33"/>
      <c r="DK118" s="18"/>
      <c r="DL118" s="22"/>
      <c r="DM118" s="18"/>
      <c r="DN118" s="33"/>
      <c r="DO118" s="18"/>
      <c r="DP118" s="22"/>
    </row>
    <row r="119" spans="76:120" ht="15.75" customHeight="1" hidden="1">
      <c r="BX119" s="79">
        <v>116</v>
      </c>
      <c r="BY119" s="80" t="s">
        <v>256</v>
      </c>
      <c r="BZ119" s="4">
        <v>7</v>
      </c>
      <c r="CA119" s="4">
        <v>4</v>
      </c>
      <c r="CB119" s="4">
        <v>3</v>
      </c>
      <c r="CC119" s="4">
        <v>8</v>
      </c>
      <c r="CD119" s="20" t="s">
        <v>266</v>
      </c>
      <c r="CE119" s="5">
        <v>210</v>
      </c>
      <c r="CF119" s="5"/>
      <c r="CG119" s="5"/>
      <c r="CH119" s="5">
        <v>1</v>
      </c>
      <c r="CI119" s="117"/>
      <c r="CJ119" s="22"/>
      <c r="CL119" s="18"/>
      <c r="CM119" s="18"/>
      <c r="CN119" s="18"/>
      <c r="CO119" s="18"/>
      <c r="CP119" s="18"/>
      <c r="CQ119" s="18"/>
      <c r="CR119" s="22"/>
      <c r="CS119" s="18"/>
      <c r="CT119" s="33"/>
      <c r="CU119" s="18"/>
      <c r="CV119" s="22"/>
      <c r="CW119" s="18"/>
      <c r="CX119" s="33"/>
      <c r="CY119" s="18"/>
      <c r="CZ119" s="22"/>
      <c r="DA119" s="18"/>
      <c r="DB119" s="33"/>
      <c r="DC119" s="18"/>
      <c r="DD119" s="22"/>
      <c r="DE119" s="18"/>
      <c r="DF119" s="33"/>
      <c r="DG119" s="18"/>
      <c r="DH119" s="22"/>
      <c r="DI119" s="18"/>
      <c r="DJ119" s="33"/>
      <c r="DK119" s="18"/>
      <c r="DL119" s="22"/>
      <c r="DM119" s="18"/>
      <c r="DN119" s="33"/>
      <c r="DO119" s="18"/>
      <c r="DP119" s="22"/>
    </row>
    <row r="120" spans="76:120" ht="15.75" customHeight="1" hidden="1">
      <c r="BX120" s="79">
        <v>117</v>
      </c>
      <c r="BY120" s="80" t="s">
        <v>249</v>
      </c>
      <c r="BZ120" s="4">
        <v>6</v>
      </c>
      <c r="CA120" s="4">
        <v>3</v>
      </c>
      <c r="CB120" s="4">
        <v>3</v>
      </c>
      <c r="CC120" s="4">
        <v>8</v>
      </c>
      <c r="CD120" s="20" t="s">
        <v>267</v>
      </c>
      <c r="CE120" s="5">
        <v>110</v>
      </c>
      <c r="CF120" s="5"/>
      <c r="CG120" s="5"/>
      <c r="CH120" s="5">
        <v>1</v>
      </c>
      <c r="CI120" s="117"/>
      <c r="CJ120" s="22"/>
      <c r="CL120" s="18"/>
      <c r="CM120" s="18"/>
      <c r="CN120" s="18"/>
      <c r="CO120" s="18"/>
      <c r="CP120" s="18"/>
      <c r="CQ120" s="18"/>
      <c r="CR120" s="22"/>
      <c r="CS120" s="18"/>
      <c r="CT120" s="33"/>
      <c r="CU120" s="18"/>
      <c r="CV120" s="22"/>
      <c r="CW120" s="18"/>
      <c r="CX120" s="33"/>
      <c r="CY120" s="18"/>
      <c r="CZ120" s="22"/>
      <c r="DA120" s="18"/>
      <c r="DB120" s="33"/>
      <c r="DC120" s="18"/>
      <c r="DD120" s="22"/>
      <c r="DE120" s="18"/>
      <c r="DF120" s="33"/>
      <c r="DG120" s="18"/>
      <c r="DH120" s="22"/>
      <c r="DI120" s="18"/>
      <c r="DJ120" s="33"/>
      <c r="DK120" s="18"/>
      <c r="DL120" s="22"/>
      <c r="DM120" s="18"/>
      <c r="DN120" s="33"/>
      <c r="DO120" s="18"/>
      <c r="DP120" s="22"/>
    </row>
    <row r="121" spans="76:120" ht="15.75" customHeight="1" hidden="1">
      <c r="BX121" s="79">
        <v>118</v>
      </c>
      <c r="BY121" s="118" t="s">
        <v>251</v>
      </c>
      <c r="BZ121" s="4">
        <v>8</v>
      </c>
      <c r="CA121" s="4">
        <v>3</v>
      </c>
      <c r="CB121" s="4">
        <v>3</v>
      </c>
      <c r="CC121" s="4">
        <v>7</v>
      </c>
      <c r="CD121" s="20" t="s">
        <v>268</v>
      </c>
      <c r="CE121" s="5">
        <v>180</v>
      </c>
      <c r="CF121" s="5"/>
      <c r="CG121" s="5"/>
      <c r="CH121" s="5">
        <v>1</v>
      </c>
      <c r="CI121" s="117"/>
      <c r="CJ121" s="22"/>
      <c r="CL121" s="18"/>
      <c r="CM121" s="18"/>
      <c r="CN121" s="18"/>
      <c r="CO121" s="18"/>
      <c r="CP121" s="18"/>
      <c r="CQ121" s="18"/>
      <c r="CR121" s="22"/>
      <c r="CS121" s="18"/>
      <c r="CT121" s="33"/>
      <c r="CU121" s="18"/>
      <c r="CV121" s="22"/>
      <c r="CW121" s="18"/>
      <c r="CX121" s="33"/>
      <c r="CY121" s="18"/>
      <c r="CZ121" s="22"/>
      <c r="DA121" s="18"/>
      <c r="DB121" s="33"/>
      <c r="DC121" s="18"/>
      <c r="DD121" s="22"/>
      <c r="DE121" s="18"/>
      <c r="DF121" s="33"/>
      <c r="DG121" s="18"/>
      <c r="DH121" s="22"/>
      <c r="DI121" s="18"/>
      <c r="DJ121" s="33"/>
      <c r="DK121" s="18"/>
      <c r="DL121" s="22"/>
      <c r="DM121" s="18"/>
      <c r="DN121" s="33"/>
      <c r="DO121" s="18"/>
      <c r="DP121" s="22"/>
    </row>
    <row r="122" spans="76:120" ht="15.75" customHeight="1" hidden="1">
      <c r="BX122" s="79">
        <v>119</v>
      </c>
      <c r="BY122" s="80" t="s">
        <v>241</v>
      </c>
      <c r="BZ122" s="4">
        <v>6</v>
      </c>
      <c r="CA122" s="4">
        <v>6</v>
      </c>
      <c r="CB122" s="4">
        <v>3</v>
      </c>
      <c r="CC122" s="4">
        <v>10</v>
      </c>
      <c r="CD122" s="20" t="s">
        <v>269</v>
      </c>
      <c r="CE122" s="5">
        <v>430</v>
      </c>
      <c r="CF122" s="5"/>
      <c r="CG122" s="5"/>
      <c r="CH122" s="5">
        <v>1</v>
      </c>
      <c r="CI122" s="117"/>
      <c r="CJ122" s="22"/>
      <c r="CL122" s="18"/>
      <c r="CM122" s="18"/>
      <c r="CN122" s="18"/>
      <c r="CO122" s="18"/>
      <c r="CP122" s="18"/>
      <c r="CQ122" s="18"/>
      <c r="CR122" s="22"/>
      <c r="CS122" s="18"/>
      <c r="CT122" s="33"/>
      <c r="CU122" s="18"/>
      <c r="CV122" s="22"/>
      <c r="CW122" s="18"/>
      <c r="CX122" s="33"/>
      <c r="CY122" s="18"/>
      <c r="CZ122" s="22"/>
      <c r="DA122" s="18"/>
      <c r="DB122" s="33"/>
      <c r="DC122" s="18"/>
      <c r="DD122" s="22"/>
      <c r="DE122" s="18"/>
      <c r="DF122" s="33"/>
      <c r="DG122" s="18"/>
      <c r="DH122" s="22"/>
      <c r="DI122" s="18"/>
      <c r="DJ122" s="33"/>
      <c r="DK122" s="18"/>
      <c r="DL122" s="22"/>
      <c r="DM122" s="18"/>
      <c r="DN122" s="33"/>
      <c r="DO122" s="18"/>
      <c r="DP122" s="22"/>
    </row>
    <row r="123" spans="76:120" ht="15.75" customHeight="1" hidden="1">
      <c r="BX123" s="79">
        <v>120</v>
      </c>
      <c r="BY123" s="80" t="s">
        <v>244</v>
      </c>
      <c r="BZ123" s="4">
        <v>6</v>
      </c>
      <c r="CA123" s="4">
        <v>2</v>
      </c>
      <c r="CB123" s="4">
        <v>3</v>
      </c>
      <c r="CC123" s="4">
        <v>7</v>
      </c>
      <c r="CD123" s="20" t="s">
        <v>270</v>
      </c>
      <c r="CE123" s="5">
        <v>130</v>
      </c>
      <c r="CF123" s="5"/>
      <c r="CG123" s="5"/>
      <c r="CH123" s="5">
        <v>1</v>
      </c>
      <c r="CI123" s="117"/>
      <c r="CJ123" s="22"/>
      <c r="CL123" s="18"/>
      <c r="CM123" s="18"/>
      <c r="CN123" s="18"/>
      <c r="CO123" s="18"/>
      <c r="CP123" s="18"/>
      <c r="CQ123" s="18"/>
      <c r="CR123" s="22"/>
      <c r="CS123" s="18"/>
      <c r="CT123" s="33"/>
      <c r="CU123" s="18"/>
      <c r="CV123" s="22"/>
      <c r="CW123" s="18"/>
      <c r="CX123" s="33"/>
      <c r="CY123" s="18"/>
      <c r="CZ123" s="22"/>
      <c r="DA123" s="18"/>
      <c r="DB123" s="33"/>
      <c r="DC123" s="18"/>
      <c r="DD123" s="22"/>
      <c r="DE123" s="18"/>
      <c r="DF123" s="33"/>
      <c r="DG123" s="18"/>
      <c r="DH123" s="22"/>
      <c r="DI123" s="18"/>
      <c r="DJ123" s="33"/>
      <c r="DK123" s="18"/>
      <c r="DL123" s="22"/>
      <c r="DM123" s="18"/>
      <c r="DN123" s="33"/>
      <c r="DO123" s="18"/>
      <c r="DP123" s="22"/>
    </row>
    <row r="124" spans="76:120" ht="15.75" customHeight="1" hidden="1">
      <c r="BX124" s="79">
        <v>121</v>
      </c>
      <c r="BY124" s="80" t="s">
        <v>236</v>
      </c>
      <c r="BZ124" s="4">
        <v>5</v>
      </c>
      <c r="CA124" s="4">
        <v>3</v>
      </c>
      <c r="CB124" s="4">
        <v>3</v>
      </c>
      <c r="CC124" s="4">
        <v>6</v>
      </c>
      <c r="CD124" s="20" t="s">
        <v>271</v>
      </c>
      <c r="CE124" s="5">
        <v>140</v>
      </c>
      <c r="CF124" s="5"/>
      <c r="CG124" s="5"/>
      <c r="CH124" s="5">
        <v>1</v>
      </c>
      <c r="CI124" s="117"/>
      <c r="CJ124" s="22"/>
      <c r="CL124" s="18"/>
      <c r="CM124" s="18"/>
      <c r="CN124" s="18"/>
      <c r="CO124" s="18"/>
      <c r="CP124" s="18"/>
      <c r="CQ124" s="18"/>
      <c r="CR124" s="22"/>
      <c r="CS124" s="18"/>
      <c r="CT124" s="33"/>
      <c r="CU124" s="18"/>
      <c r="CV124" s="22"/>
      <c r="CW124" s="18"/>
      <c r="CX124" s="33"/>
      <c r="CY124" s="18"/>
      <c r="CZ124" s="22"/>
      <c r="DA124" s="18"/>
      <c r="DB124" s="33"/>
      <c r="DC124" s="18"/>
      <c r="DD124" s="22"/>
      <c r="DE124" s="18"/>
      <c r="DF124" s="33"/>
      <c r="DG124" s="18"/>
      <c r="DH124" s="22"/>
      <c r="DI124" s="18"/>
      <c r="DJ124" s="33"/>
      <c r="DK124" s="18"/>
      <c r="DL124" s="22"/>
      <c r="DM124" s="18"/>
      <c r="DN124" s="33"/>
      <c r="DO124" s="18"/>
      <c r="DP124" s="22"/>
    </row>
    <row r="125" spans="76:120" ht="15.75" customHeight="1" hidden="1">
      <c r="BX125" s="79">
        <v>122</v>
      </c>
      <c r="BY125" s="80" t="s">
        <v>246</v>
      </c>
      <c r="BZ125" s="4">
        <v>4</v>
      </c>
      <c r="CA125" s="4">
        <v>6</v>
      </c>
      <c r="CB125" s="4">
        <v>1</v>
      </c>
      <c r="CC125" s="4">
        <v>9</v>
      </c>
      <c r="CD125" s="20" t="s">
        <v>272</v>
      </c>
      <c r="CE125" s="5">
        <v>270</v>
      </c>
      <c r="CF125" s="5"/>
      <c r="CG125" s="5"/>
      <c r="CH125" s="5">
        <v>1</v>
      </c>
      <c r="CI125" s="117"/>
      <c r="CJ125" s="22"/>
      <c r="CL125" s="18"/>
      <c r="CM125" s="18"/>
      <c r="CN125" s="18"/>
      <c r="CO125" s="18"/>
      <c r="CP125" s="18"/>
      <c r="CQ125" s="18"/>
      <c r="CR125" s="22"/>
      <c r="CS125" s="18"/>
      <c r="CT125" s="33"/>
      <c r="CU125" s="18"/>
      <c r="CV125" s="22"/>
      <c r="CW125" s="18"/>
      <c r="CX125" s="33"/>
      <c r="CY125" s="18"/>
      <c r="CZ125" s="22"/>
      <c r="DA125" s="18"/>
      <c r="DB125" s="33"/>
      <c r="DC125" s="18"/>
      <c r="DD125" s="22"/>
      <c r="DE125" s="18"/>
      <c r="DF125" s="33"/>
      <c r="DG125" s="18"/>
      <c r="DH125" s="22"/>
      <c r="DI125" s="18"/>
      <c r="DJ125" s="33"/>
      <c r="DK125" s="18"/>
      <c r="DL125" s="22"/>
      <c r="DM125" s="18"/>
      <c r="DN125" s="33"/>
      <c r="DO125" s="18"/>
      <c r="DP125" s="22"/>
    </row>
    <row r="126" spans="76:120" ht="15.75" customHeight="1" hidden="1">
      <c r="BX126" s="79">
        <v>123</v>
      </c>
      <c r="BY126" s="80" t="s">
        <v>245</v>
      </c>
      <c r="BZ126" s="4">
        <v>7</v>
      </c>
      <c r="CA126" s="4">
        <v>2</v>
      </c>
      <c r="CB126" s="4">
        <v>3</v>
      </c>
      <c r="CC126" s="4">
        <v>7</v>
      </c>
      <c r="CD126" s="20" t="s">
        <v>273</v>
      </c>
      <c r="CE126" s="5">
        <v>150</v>
      </c>
      <c r="CF126" s="5"/>
      <c r="CG126" s="5"/>
      <c r="CH126" s="5">
        <v>1</v>
      </c>
      <c r="CI126" s="117"/>
      <c r="CJ126" s="22"/>
      <c r="CL126" s="18"/>
      <c r="CM126" s="18"/>
      <c r="CN126" s="18"/>
      <c r="CO126" s="18"/>
      <c r="CP126" s="18"/>
      <c r="CQ126" s="18"/>
      <c r="CR126" s="22"/>
      <c r="CS126" s="18"/>
      <c r="CT126" s="33"/>
      <c r="CU126" s="18"/>
      <c r="CV126" s="22"/>
      <c r="CW126" s="18"/>
      <c r="CX126" s="33"/>
      <c r="CY126" s="18"/>
      <c r="CZ126" s="22"/>
      <c r="DA126" s="18"/>
      <c r="DB126" s="33"/>
      <c r="DC126" s="18"/>
      <c r="DD126" s="22"/>
      <c r="DE126" s="18"/>
      <c r="DF126" s="33"/>
      <c r="DG126" s="18"/>
      <c r="DH126" s="22"/>
      <c r="DI126" s="18"/>
      <c r="DJ126" s="33"/>
      <c r="DK126" s="18"/>
      <c r="DL126" s="22"/>
      <c r="DM126" s="18"/>
      <c r="DN126" s="33"/>
      <c r="DO126" s="18"/>
      <c r="DP126" s="22"/>
    </row>
    <row r="127" spans="76:120" ht="15.75" customHeight="1" hidden="1">
      <c r="BX127" s="79">
        <v>124</v>
      </c>
      <c r="BY127" s="80" t="s">
        <v>255</v>
      </c>
      <c r="BZ127" s="4">
        <v>9</v>
      </c>
      <c r="CA127" s="4">
        <v>2</v>
      </c>
      <c r="CB127" s="4">
        <v>4</v>
      </c>
      <c r="CC127" s="4">
        <v>7</v>
      </c>
      <c r="CD127" s="20" t="s">
        <v>274</v>
      </c>
      <c r="CE127" s="5">
        <v>160</v>
      </c>
      <c r="CF127" s="5"/>
      <c r="CG127" s="5"/>
      <c r="CH127" s="5">
        <v>1</v>
      </c>
      <c r="CI127" s="117"/>
      <c r="CJ127" s="22"/>
      <c r="CL127" s="18"/>
      <c r="CM127" s="18"/>
      <c r="CN127" s="18"/>
      <c r="CO127" s="18"/>
      <c r="CP127" s="18"/>
      <c r="CQ127" s="18"/>
      <c r="CR127" s="22"/>
      <c r="CS127" s="18"/>
      <c r="CT127" s="33"/>
      <c r="CU127" s="18"/>
      <c r="CV127" s="22"/>
      <c r="CW127" s="18"/>
      <c r="CX127" s="33"/>
      <c r="CY127" s="18"/>
      <c r="CZ127" s="22"/>
      <c r="DA127" s="18"/>
      <c r="DB127" s="33"/>
      <c r="DC127" s="18"/>
      <c r="DD127" s="22"/>
      <c r="DE127" s="18"/>
      <c r="DF127" s="33"/>
      <c r="DG127" s="18"/>
      <c r="DH127" s="22"/>
      <c r="DI127" s="18"/>
      <c r="DJ127" s="33"/>
      <c r="DK127" s="18"/>
      <c r="DL127" s="22"/>
      <c r="DM127" s="18"/>
      <c r="DN127" s="33"/>
      <c r="DO127" s="18"/>
      <c r="DP127" s="22"/>
    </row>
    <row r="128" spans="76:120" ht="15.75" customHeight="1" hidden="1">
      <c r="BX128" s="79">
        <v>125</v>
      </c>
      <c r="BY128" s="80" t="s">
        <v>252</v>
      </c>
      <c r="BZ128" s="4">
        <v>8</v>
      </c>
      <c r="CA128" s="4">
        <v>4</v>
      </c>
      <c r="CB128" s="4">
        <v>3</v>
      </c>
      <c r="CC128" s="4">
        <v>8</v>
      </c>
      <c r="CD128" s="20" t="s">
        <v>275</v>
      </c>
      <c r="CE128" s="5">
        <v>240</v>
      </c>
      <c r="CF128" s="5"/>
      <c r="CG128" s="5"/>
      <c r="CH128" s="5">
        <v>1</v>
      </c>
      <c r="CI128" s="117"/>
      <c r="CJ128" s="22"/>
      <c r="CL128" s="18"/>
      <c r="CM128" s="18"/>
      <c r="CN128" s="18"/>
      <c r="CO128" s="18"/>
      <c r="CP128" s="18"/>
      <c r="CQ128" s="18"/>
      <c r="CR128" s="22"/>
      <c r="CS128" s="18"/>
      <c r="CT128" s="33"/>
      <c r="CU128" s="18"/>
      <c r="CV128" s="22"/>
      <c r="CW128" s="18"/>
      <c r="CX128" s="33"/>
      <c r="CY128" s="18"/>
      <c r="CZ128" s="22"/>
      <c r="DA128" s="18"/>
      <c r="DB128" s="33"/>
      <c r="DC128" s="18"/>
      <c r="DD128" s="22"/>
      <c r="DE128" s="18"/>
      <c r="DF128" s="33"/>
      <c r="DG128" s="18"/>
      <c r="DH128" s="22"/>
      <c r="DI128" s="18"/>
      <c r="DJ128" s="33"/>
      <c r="DK128" s="18"/>
      <c r="DL128" s="22"/>
      <c r="DM128" s="18"/>
      <c r="DN128" s="33"/>
      <c r="DO128" s="18"/>
      <c r="DP128" s="22"/>
    </row>
    <row r="129" spans="76:120" ht="15.75" customHeight="1" hidden="1">
      <c r="BX129" s="79">
        <v>126</v>
      </c>
      <c r="BY129" s="80" t="s">
        <v>237</v>
      </c>
      <c r="BZ129" s="4">
        <v>5</v>
      </c>
      <c r="CA129" s="4">
        <v>4</v>
      </c>
      <c r="CB129" s="4">
        <v>3</v>
      </c>
      <c r="CC129" s="4">
        <v>8</v>
      </c>
      <c r="CD129" s="20" t="s">
        <v>276</v>
      </c>
      <c r="CE129" s="5">
        <v>150</v>
      </c>
      <c r="CF129" s="5"/>
      <c r="CG129" s="5"/>
      <c r="CH129" s="5">
        <v>1</v>
      </c>
      <c r="CI129" s="117"/>
      <c r="CJ129" s="22"/>
      <c r="CL129" s="18"/>
      <c r="CM129" s="18"/>
      <c r="CN129" s="18"/>
      <c r="CO129" s="18"/>
      <c r="CP129" s="18"/>
      <c r="CQ129" s="18"/>
      <c r="CR129" s="22"/>
      <c r="CS129" s="18"/>
      <c r="CT129" s="33"/>
      <c r="CU129" s="18"/>
      <c r="CV129" s="22"/>
      <c r="CW129" s="18"/>
      <c r="CX129" s="33"/>
      <c r="CY129" s="18"/>
      <c r="CZ129" s="22"/>
      <c r="DA129" s="18"/>
      <c r="DB129" s="33"/>
      <c r="DC129" s="18"/>
      <c r="DD129" s="22"/>
      <c r="DE129" s="18"/>
      <c r="DF129" s="33"/>
      <c r="DG129" s="18"/>
      <c r="DH129" s="22"/>
      <c r="DI129" s="18"/>
      <c r="DJ129" s="33"/>
      <c r="DK129" s="18"/>
      <c r="DL129" s="22"/>
      <c r="DM129" s="18"/>
      <c r="DN129" s="33"/>
      <c r="DO129" s="18"/>
      <c r="DP129" s="22"/>
    </row>
    <row r="130" spans="76:120" ht="15.75" customHeight="1" hidden="1">
      <c r="BX130" s="79">
        <v>127</v>
      </c>
      <c r="BY130" s="119" t="s">
        <v>238</v>
      </c>
      <c r="BZ130" s="51">
        <v>6</v>
      </c>
      <c r="CA130" s="51">
        <v>4</v>
      </c>
      <c r="CB130" s="51">
        <v>3</v>
      </c>
      <c r="CC130" s="51">
        <v>8</v>
      </c>
      <c r="CD130" s="52" t="s">
        <v>277</v>
      </c>
      <c r="CE130" s="53">
        <v>270</v>
      </c>
      <c r="CF130" s="53"/>
      <c r="CG130" s="53"/>
      <c r="CH130" s="53">
        <v>1</v>
      </c>
      <c r="CI130" s="120"/>
      <c r="CJ130" s="22"/>
      <c r="CL130" s="18"/>
      <c r="CM130" s="18"/>
      <c r="CN130" s="18"/>
      <c r="CO130" s="18"/>
      <c r="CP130" s="18"/>
      <c r="CQ130" s="18"/>
      <c r="CR130" s="22"/>
      <c r="CS130" s="18"/>
      <c r="CT130" s="33"/>
      <c r="CU130" s="18"/>
      <c r="CV130" s="22"/>
      <c r="CW130" s="18"/>
      <c r="CX130" s="33"/>
      <c r="CY130" s="18"/>
      <c r="CZ130" s="22"/>
      <c r="DA130" s="18"/>
      <c r="DB130" s="33"/>
      <c r="DC130" s="18"/>
      <c r="DD130" s="22"/>
      <c r="DE130" s="18"/>
      <c r="DF130" s="33"/>
      <c r="DG130" s="18"/>
      <c r="DH130" s="22"/>
      <c r="DI130" s="18"/>
      <c r="DJ130" s="33"/>
      <c r="DK130" s="18"/>
      <c r="DL130" s="22"/>
      <c r="DM130" s="18"/>
      <c r="DN130" s="33"/>
      <c r="DO130" s="18"/>
      <c r="DP130" s="22"/>
    </row>
    <row r="131" spans="83:120" ht="15.75" customHeight="1" hidden="1">
      <c r="CE131" s="58"/>
      <c r="CF131" s="58"/>
      <c r="CG131" s="58"/>
      <c r="CJ131" s="22"/>
      <c r="CL131" s="18"/>
      <c r="CM131" s="18"/>
      <c r="CN131" s="18"/>
      <c r="CO131" s="18"/>
      <c r="CP131" s="18"/>
      <c r="CQ131" s="18"/>
      <c r="CR131" s="22"/>
      <c r="CS131" s="18"/>
      <c r="CT131" s="33"/>
      <c r="CU131" s="18"/>
      <c r="CV131" s="22"/>
      <c r="CW131" s="18"/>
      <c r="CX131" s="33"/>
      <c r="CY131" s="18"/>
      <c r="CZ131" s="22"/>
      <c r="DA131" s="18"/>
      <c r="DB131" s="33"/>
      <c r="DC131" s="18"/>
      <c r="DD131" s="22"/>
      <c r="DE131" s="18"/>
      <c r="DF131" s="33"/>
      <c r="DG131" s="18"/>
      <c r="DH131" s="22"/>
      <c r="DI131" s="18"/>
      <c r="DJ131" s="33"/>
      <c r="DK131" s="18"/>
      <c r="DL131" s="22"/>
      <c r="DM131" s="18"/>
      <c r="DN131" s="33"/>
      <c r="DO131" s="18"/>
      <c r="DP131" s="22"/>
    </row>
    <row r="132" spans="83:120" ht="15.75" customHeight="1" hidden="1">
      <c r="CE132" s="58"/>
      <c r="CF132" s="58"/>
      <c r="CG132" s="58"/>
      <c r="CJ132" s="22"/>
      <c r="CL132" s="18"/>
      <c r="CM132" s="18"/>
      <c r="CN132" s="18"/>
      <c r="CO132" s="18"/>
      <c r="CP132" s="18"/>
      <c r="CQ132" s="18"/>
      <c r="CR132" s="22"/>
      <c r="CS132" s="18"/>
      <c r="CT132" s="33"/>
      <c r="CU132" s="18"/>
      <c r="CV132" s="22"/>
      <c r="CW132" s="18"/>
      <c r="CX132" s="33"/>
      <c r="CY132" s="18"/>
      <c r="CZ132" s="22"/>
      <c r="DA132" s="18"/>
      <c r="DB132" s="33"/>
      <c r="DC132" s="18"/>
      <c r="DD132" s="22"/>
      <c r="DE132" s="18"/>
      <c r="DF132" s="33"/>
      <c r="DG132" s="18"/>
      <c r="DH132" s="22"/>
      <c r="DI132" s="18"/>
      <c r="DJ132" s="33"/>
      <c r="DK132" s="18"/>
      <c r="DL132" s="22"/>
      <c r="DM132" s="18"/>
      <c r="DN132" s="33"/>
      <c r="DO132" s="18"/>
      <c r="DP132" s="22"/>
    </row>
    <row r="133" spans="83:120" ht="15.75" customHeight="1" hidden="1">
      <c r="CE133" s="58"/>
      <c r="CF133" s="58"/>
      <c r="CG133" s="58"/>
      <c r="CJ133" s="22"/>
      <c r="CL133" s="18"/>
      <c r="CM133" s="18"/>
      <c r="CN133" s="18"/>
      <c r="CO133" s="18"/>
      <c r="CP133" s="18"/>
      <c r="CQ133" s="18"/>
      <c r="CR133" s="22"/>
      <c r="CS133" s="18"/>
      <c r="CT133" s="33"/>
      <c r="CU133" s="18"/>
      <c r="CV133" s="22"/>
      <c r="CW133" s="18"/>
      <c r="CX133" s="33"/>
      <c r="CY133" s="18"/>
      <c r="CZ133" s="22"/>
      <c r="DA133" s="18"/>
      <c r="DB133" s="33"/>
      <c r="DC133" s="18"/>
      <c r="DD133" s="22"/>
      <c r="DE133" s="18"/>
      <c r="DF133" s="33"/>
      <c r="DG133" s="18"/>
      <c r="DH133" s="22"/>
      <c r="DI133" s="18"/>
      <c r="DJ133" s="33"/>
      <c r="DK133" s="18"/>
      <c r="DL133" s="22"/>
      <c r="DM133" s="18"/>
      <c r="DN133" s="33"/>
      <c r="DO133" s="18"/>
      <c r="DP133" s="22"/>
    </row>
    <row r="134" spans="83:120" ht="15.75" customHeight="1" hidden="1">
      <c r="CE134" s="58"/>
      <c r="CF134" s="58"/>
      <c r="CG134" s="58"/>
      <c r="CJ134" s="22"/>
      <c r="CL134" s="18"/>
      <c r="CM134" s="18"/>
      <c r="CN134" s="18"/>
      <c r="CO134" s="18"/>
      <c r="CP134" s="18"/>
      <c r="CQ134" s="18"/>
      <c r="CR134" s="22"/>
      <c r="CS134" s="18"/>
      <c r="CT134" s="33"/>
      <c r="CU134" s="18"/>
      <c r="CV134" s="22"/>
      <c r="CW134" s="18"/>
      <c r="CX134" s="33"/>
      <c r="CY134" s="18"/>
      <c r="CZ134" s="22"/>
      <c r="DA134" s="18"/>
      <c r="DB134" s="33"/>
      <c r="DC134" s="18"/>
      <c r="DD134" s="22"/>
      <c r="DE134" s="18"/>
      <c r="DF134" s="33"/>
      <c r="DG134" s="18"/>
      <c r="DH134" s="22"/>
      <c r="DI134" s="18"/>
      <c r="DJ134" s="33"/>
      <c r="DK134" s="18"/>
      <c r="DL134" s="22"/>
      <c r="DM134" s="18"/>
      <c r="DN134" s="33"/>
      <c r="DO134" s="18"/>
      <c r="DP134" s="22"/>
    </row>
    <row r="135" spans="83:120" ht="15.75" customHeight="1" hidden="1">
      <c r="CE135" s="58"/>
      <c r="CF135" s="58"/>
      <c r="CG135" s="58"/>
      <c r="CJ135" s="22"/>
      <c r="CL135" s="18"/>
      <c r="CM135" s="18"/>
      <c r="CN135" s="18"/>
      <c r="CO135" s="18"/>
      <c r="CP135" s="18"/>
      <c r="CQ135" s="18"/>
      <c r="CR135" s="22"/>
      <c r="CS135" s="18"/>
      <c r="CT135" s="33"/>
      <c r="CU135" s="18"/>
      <c r="CV135" s="22"/>
      <c r="CW135" s="18"/>
      <c r="CX135" s="33"/>
      <c r="CY135" s="18"/>
      <c r="CZ135" s="22"/>
      <c r="DA135" s="18"/>
      <c r="DB135" s="33"/>
      <c r="DC135" s="18"/>
      <c r="DD135" s="22"/>
      <c r="DE135" s="18"/>
      <c r="DF135" s="33"/>
      <c r="DG135" s="18"/>
      <c r="DH135" s="22"/>
      <c r="DI135" s="18"/>
      <c r="DJ135" s="33"/>
      <c r="DK135" s="18"/>
      <c r="DL135" s="22"/>
      <c r="DM135" s="18"/>
      <c r="DN135" s="33"/>
      <c r="DO135" s="18"/>
      <c r="DP135" s="22"/>
    </row>
    <row r="136" spans="83:120" ht="15.75" customHeight="1" hidden="1">
      <c r="CE136" s="58"/>
      <c r="CF136" s="58"/>
      <c r="CG136" s="58"/>
      <c r="CJ136" s="22"/>
      <c r="CL136" s="18"/>
      <c r="CM136" s="18"/>
      <c r="CN136" s="18"/>
      <c r="CO136" s="18"/>
      <c r="CP136" s="18"/>
      <c r="CQ136" s="18"/>
      <c r="CR136" s="22"/>
      <c r="CS136" s="18"/>
      <c r="CT136" s="33"/>
      <c r="CU136" s="18"/>
      <c r="CV136" s="22"/>
      <c r="CW136" s="18"/>
      <c r="CX136" s="33"/>
      <c r="CY136" s="18"/>
      <c r="CZ136" s="22"/>
      <c r="DA136" s="18"/>
      <c r="DB136" s="33"/>
      <c r="DC136" s="18"/>
      <c r="DD136" s="22"/>
      <c r="DE136" s="18"/>
      <c r="DF136" s="33"/>
      <c r="DG136" s="18"/>
      <c r="DH136" s="22"/>
      <c r="DI136" s="18"/>
      <c r="DJ136" s="33"/>
      <c r="DK136" s="18"/>
      <c r="DL136" s="22"/>
      <c r="DM136" s="18"/>
      <c r="DN136" s="33"/>
      <c r="DO136" s="18"/>
      <c r="DP136" s="22"/>
    </row>
    <row r="137" spans="83:120" ht="15.75" customHeight="1" hidden="1">
      <c r="CE137" s="58"/>
      <c r="CF137" s="58"/>
      <c r="CG137" s="58"/>
      <c r="CJ137" s="22"/>
      <c r="CL137" s="18"/>
      <c r="CM137" s="18"/>
      <c r="CN137" s="18"/>
      <c r="CO137" s="18"/>
      <c r="CP137" s="18"/>
      <c r="CQ137" s="18"/>
      <c r="CR137" s="22"/>
      <c r="CS137" s="18"/>
      <c r="CT137" s="33"/>
      <c r="CU137" s="18"/>
      <c r="CV137" s="22"/>
      <c r="CW137" s="18"/>
      <c r="CX137" s="33"/>
      <c r="CY137" s="18"/>
      <c r="CZ137" s="22"/>
      <c r="DA137" s="18"/>
      <c r="DB137" s="33"/>
      <c r="DC137" s="18"/>
      <c r="DD137" s="22"/>
      <c r="DE137" s="18"/>
      <c r="DF137" s="33"/>
      <c r="DG137" s="18"/>
      <c r="DH137" s="22"/>
      <c r="DI137" s="18"/>
      <c r="DJ137" s="33"/>
      <c r="DK137" s="18"/>
      <c r="DL137" s="22"/>
      <c r="DM137" s="18"/>
      <c r="DN137" s="33"/>
      <c r="DO137" s="18"/>
      <c r="DP137" s="22"/>
    </row>
    <row r="138" spans="83:120" ht="15.75" customHeight="1" hidden="1">
      <c r="CE138" s="58"/>
      <c r="CF138" s="58"/>
      <c r="CG138" s="58"/>
      <c r="CJ138" s="22"/>
      <c r="CL138" s="18"/>
      <c r="CM138" s="18"/>
      <c r="CN138" s="18"/>
      <c r="CO138" s="18"/>
      <c r="CP138" s="18"/>
      <c r="CQ138" s="18"/>
      <c r="CR138" s="22"/>
      <c r="CS138" s="18"/>
      <c r="CT138" s="33"/>
      <c r="CU138" s="18"/>
      <c r="CV138" s="22"/>
      <c r="CW138" s="18"/>
      <c r="CX138" s="33"/>
      <c r="CY138" s="18"/>
      <c r="CZ138" s="22"/>
      <c r="DA138" s="18"/>
      <c r="DB138" s="33"/>
      <c r="DC138" s="18"/>
      <c r="DD138" s="22"/>
      <c r="DE138" s="18"/>
      <c r="DF138" s="33"/>
      <c r="DG138" s="18"/>
      <c r="DH138" s="22"/>
      <c r="DI138" s="18"/>
      <c r="DJ138" s="33"/>
      <c r="DK138" s="18"/>
      <c r="DL138" s="22"/>
      <c r="DM138" s="18"/>
      <c r="DN138" s="33"/>
      <c r="DO138" s="18"/>
      <c r="DP138" s="22"/>
    </row>
    <row r="139" spans="83:120" ht="15.75" customHeight="1" hidden="1">
      <c r="CE139" s="58"/>
      <c r="CF139" s="58"/>
      <c r="CG139" s="58"/>
      <c r="CJ139" s="22"/>
      <c r="CL139" s="18"/>
      <c r="CM139" s="18"/>
      <c r="CN139" s="18"/>
      <c r="CO139" s="18"/>
      <c r="CP139" s="18"/>
      <c r="CQ139" s="18"/>
      <c r="CR139" s="22"/>
      <c r="CS139" s="18"/>
      <c r="CT139" s="33"/>
      <c r="CU139" s="18"/>
      <c r="CV139" s="22"/>
      <c r="CW139" s="18"/>
      <c r="CX139" s="33"/>
      <c r="CY139" s="18"/>
      <c r="CZ139" s="22"/>
      <c r="DA139" s="18"/>
      <c r="DB139" s="33"/>
      <c r="DC139" s="18"/>
      <c r="DD139" s="22"/>
      <c r="DE139" s="18"/>
      <c r="DF139" s="33"/>
      <c r="DG139" s="18"/>
      <c r="DH139" s="22"/>
      <c r="DI139" s="18"/>
      <c r="DJ139" s="33"/>
      <c r="DK139" s="18"/>
      <c r="DL139" s="22"/>
      <c r="DM139" s="18"/>
      <c r="DN139" s="33"/>
      <c r="DO139" s="18"/>
      <c r="DP139" s="22"/>
    </row>
    <row r="140" spans="83:120" ht="15.75" customHeight="1" hidden="1">
      <c r="CE140" s="58"/>
      <c r="CF140" s="58"/>
      <c r="CG140" s="58"/>
      <c r="CJ140" s="22"/>
      <c r="CL140" s="18"/>
      <c r="CM140" s="18"/>
      <c r="CN140" s="18"/>
      <c r="CO140" s="18"/>
      <c r="CP140" s="18"/>
      <c r="CQ140" s="18"/>
      <c r="CR140" s="22"/>
      <c r="CS140" s="18"/>
      <c r="CT140" s="33"/>
      <c r="CU140" s="18"/>
      <c r="CV140" s="22"/>
      <c r="CW140" s="18"/>
      <c r="CX140" s="33"/>
      <c r="CY140" s="18"/>
      <c r="CZ140" s="22"/>
      <c r="DA140" s="18"/>
      <c r="DB140" s="33"/>
      <c r="DC140" s="18"/>
      <c r="DD140" s="22"/>
      <c r="DE140" s="18"/>
      <c r="DF140" s="33"/>
      <c r="DG140" s="18"/>
      <c r="DH140" s="22"/>
      <c r="DI140" s="18"/>
      <c r="DJ140" s="33"/>
      <c r="DK140" s="18"/>
      <c r="DL140" s="22"/>
      <c r="DM140" s="18"/>
      <c r="DN140" s="33"/>
      <c r="DO140" s="18"/>
      <c r="DP140" s="22"/>
    </row>
    <row r="141" spans="83:120" ht="15.75" customHeight="1" hidden="1">
      <c r="CE141" s="58"/>
      <c r="CF141" s="58"/>
      <c r="CG141" s="58"/>
      <c r="CJ141" s="22"/>
      <c r="CL141" s="18"/>
      <c r="CM141" s="18"/>
      <c r="CN141" s="18"/>
      <c r="CO141" s="18"/>
      <c r="CP141" s="18"/>
      <c r="CQ141" s="18"/>
      <c r="CR141" s="22"/>
      <c r="CS141" s="18"/>
      <c r="CT141" s="33"/>
      <c r="CU141" s="18"/>
      <c r="CV141" s="22"/>
      <c r="CW141" s="18"/>
      <c r="CX141" s="33"/>
      <c r="CY141" s="18"/>
      <c r="CZ141" s="22"/>
      <c r="DA141" s="18"/>
      <c r="DB141" s="33"/>
      <c r="DC141" s="18"/>
      <c r="DD141" s="22"/>
      <c r="DE141" s="18"/>
      <c r="DF141" s="33"/>
      <c r="DG141" s="18"/>
      <c r="DH141" s="22"/>
      <c r="DI141" s="18"/>
      <c r="DJ141" s="33"/>
      <c r="DK141" s="18"/>
      <c r="DL141" s="22"/>
      <c r="DM141" s="18"/>
      <c r="DN141" s="33"/>
      <c r="DO141" s="18"/>
      <c r="DP141" s="22"/>
    </row>
    <row r="142" spans="83:120" ht="15.75" customHeight="1" hidden="1">
      <c r="CE142" s="58"/>
      <c r="CF142" s="58"/>
      <c r="CG142" s="58"/>
      <c r="CJ142" s="22"/>
      <c r="CL142" s="18"/>
      <c r="CM142" s="18"/>
      <c r="CN142" s="18"/>
      <c r="CO142" s="18"/>
      <c r="CP142" s="18"/>
      <c r="CQ142" s="18"/>
      <c r="CR142" s="22"/>
      <c r="CS142" s="18"/>
      <c r="CT142" s="33"/>
      <c r="CU142" s="18"/>
      <c r="CV142" s="22"/>
      <c r="CW142" s="18"/>
      <c r="CX142" s="33"/>
      <c r="CY142" s="18"/>
      <c r="CZ142" s="22"/>
      <c r="DA142" s="18"/>
      <c r="DB142" s="33"/>
      <c r="DC142" s="18"/>
      <c r="DD142" s="22"/>
      <c r="DE142" s="18"/>
      <c r="DF142" s="33"/>
      <c r="DG142" s="18"/>
      <c r="DH142" s="22"/>
      <c r="DI142" s="18"/>
      <c r="DJ142" s="33"/>
      <c r="DK142" s="18"/>
      <c r="DL142" s="22"/>
      <c r="DM142" s="18"/>
      <c r="DN142" s="33"/>
      <c r="DO142" s="18"/>
      <c r="DP142" s="22"/>
    </row>
    <row r="143" spans="83:120" ht="15.75" customHeight="1" hidden="1">
      <c r="CE143" s="58"/>
      <c r="CF143" s="58"/>
      <c r="CG143" s="58"/>
      <c r="CJ143" s="22"/>
      <c r="CL143" s="18"/>
      <c r="CM143" s="18"/>
      <c r="CN143" s="18"/>
      <c r="CO143" s="18"/>
      <c r="CP143" s="18"/>
      <c r="CQ143" s="18"/>
      <c r="CR143" s="22"/>
      <c r="CS143" s="18"/>
      <c r="CT143" s="33"/>
      <c r="CU143" s="18"/>
      <c r="CV143" s="22"/>
      <c r="CW143" s="18"/>
      <c r="CX143" s="33"/>
      <c r="CY143" s="18"/>
      <c r="CZ143" s="22"/>
      <c r="DA143" s="18"/>
      <c r="DB143" s="33"/>
      <c r="DC143" s="18"/>
      <c r="DD143" s="22"/>
      <c r="DE143" s="18"/>
      <c r="DF143" s="33"/>
      <c r="DG143" s="18"/>
      <c r="DH143" s="22"/>
      <c r="DI143" s="18"/>
      <c r="DJ143" s="33"/>
      <c r="DK143" s="18"/>
      <c r="DL143" s="22"/>
      <c r="DM143" s="18"/>
      <c r="DN143" s="33"/>
      <c r="DO143" s="18"/>
      <c r="DP143" s="22"/>
    </row>
    <row r="144" spans="83:120" ht="15.75" customHeight="1" hidden="1">
      <c r="CE144" s="58"/>
      <c r="CF144" s="58"/>
      <c r="CG144" s="58"/>
      <c r="CJ144" s="22"/>
      <c r="CL144" s="18"/>
      <c r="CM144" s="18"/>
      <c r="CN144" s="18"/>
      <c r="CO144" s="18"/>
      <c r="CP144" s="18"/>
      <c r="CQ144" s="18"/>
      <c r="CR144" s="22"/>
      <c r="CS144" s="18"/>
      <c r="CT144" s="33"/>
      <c r="CU144" s="18"/>
      <c r="CV144" s="22"/>
      <c r="CW144" s="18"/>
      <c r="CX144" s="33"/>
      <c r="CY144" s="18"/>
      <c r="CZ144" s="22"/>
      <c r="DA144" s="18"/>
      <c r="DB144" s="33"/>
      <c r="DC144" s="18"/>
      <c r="DD144" s="22"/>
      <c r="DE144" s="18"/>
      <c r="DF144" s="33"/>
      <c r="DG144" s="18"/>
      <c r="DH144" s="22"/>
      <c r="DI144" s="18"/>
      <c r="DJ144" s="33"/>
      <c r="DK144" s="18"/>
      <c r="DL144" s="22"/>
      <c r="DM144" s="18"/>
      <c r="DN144" s="33"/>
      <c r="DO144" s="18"/>
      <c r="DP144" s="22"/>
    </row>
    <row r="145" spans="83:120" ht="15.75" customHeight="1" hidden="1">
      <c r="CE145" s="58"/>
      <c r="CF145" s="58"/>
      <c r="CG145" s="58"/>
      <c r="CJ145" s="22"/>
      <c r="CL145" s="18"/>
      <c r="CM145" s="18"/>
      <c r="CN145" s="18"/>
      <c r="CO145" s="18"/>
      <c r="CP145" s="18"/>
      <c r="CQ145" s="18"/>
      <c r="CR145" s="22"/>
      <c r="CS145" s="18"/>
      <c r="CT145" s="33"/>
      <c r="CU145" s="18"/>
      <c r="CV145" s="22"/>
      <c r="CW145" s="18"/>
      <c r="CX145" s="33"/>
      <c r="CY145" s="18"/>
      <c r="CZ145" s="22"/>
      <c r="DA145" s="18"/>
      <c r="DB145" s="33"/>
      <c r="DC145" s="18"/>
      <c r="DD145" s="22"/>
      <c r="DE145" s="18"/>
      <c r="DF145" s="33"/>
      <c r="DG145" s="18"/>
      <c r="DH145" s="22"/>
      <c r="DI145" s="18"/>
      <c r="DJ145" s="33"/>
      <c r="DK145" s="18"/>
      <c r="DL145" s="22"/>
      <c r="DM145" s="18"/>
      <c r="DN145" s="33"/>
      <c r="DO145" s="18"/>
      <c r="DP145" s="22"/>
    </row>
    <row r="146" spans="83:120" ht="15.75" customHeight="1" hidden="1">
      <c r="CE146" s="58"/>
      <c r="CF146" s="58"/>
      <c r="CG146" s="58"/>
      <c r="CJ146" s="22"/>
      <c r="CL146" s="18"/>
      <c r="CM146" s="18"/>
      <c r="CN146" s="18"/>
      <c r="CO146" s="18"/>
      <c r="CP146" s="18"/>
      <c r="CQ146" s="18"/>
      <c r="CR146" s="22"/>
      <c r="CS146" s="18"/>
      <c r="CT146" s="33"/>
      <c r="CU146" s="18"/>
      <c r="CV146" s="22"/>
      <c r="CW146" s="18"/>
      <c r="CX146" s="33"/>
      <c r="CY146" s="18"/>
      <c r="CZ146" s="22"/>
      <c r="DA146" s="18"/>
      <c r="DB146" s="33"/>
      <c r="DC146" s="18"/>
      <c r="DD146" s="22"/>
      <c r="DE146" s="18"/>
      <c r="DF146" s="33"/>
      <c r="DG146" s="18"/>
      <c r="DH146" s="22"/>
      <c r="DI146" s="18"/>
      <c r="DJ146" s="33"/>
      <c r="DK146" s="18"/>
      <c r="DL146" s="22"/>
      <c r="DM146" s="18"/>
      <c r="DN146" s="33"/>
      <c r="DO146" s="18"/>
      <c r="DP146" s="22"/>
    </row>
    <row r="147" spans="83:120" ht="15.75" customHeight="1" hidden="1">
      <c r="CE147" s="58"/>
      <c r="CF147" s="58"/>
      <c r="CG147" s="58"/>
      <c r="CJ147" s="22"/>
      <c r="CL147" s="18"/>
      <c r="CM147" s="18"/>
      <c r="CN147" s="18"/>
      <c r="CO147" s="18"/>
      <c r="CP147" s="18"/>
      <c r="CQ147" s="18"/>
      <c r="CR147" s="22"/>
      <c r="CS147" s="18"/>
      <c r="CT147" s="33"/>
      <c r="CU147" s="18"/>
      <c r="CV147" s="22"/>
      <c r="CW147" s="18"/>
      <c r="CX147" s="33"/>
      <c r="CY147" s="18"/>
      <c r="CZ147" s="22"/>
      <c r="DA147" s="18"/>
      <c r="DB147" s="33"/>
      <c r="DC147" s="18"/>
      <c r="DD147" s="22"/>
      <c r="DE147" s="18"/>
      <c r="DF147" s="33"/>
      <c r="DG147" s="18"/>
      <c r="DH147" s="22"/>
      <c r="DI147" s="18"/>
      <c r="DJ147" s="33"/>
      <c r="DK147" s="18"/>
      <c r="DL147" s="22"/>
      <c r="DM147" s="18"/>
      <c r="DN147" s="33"/>
      <c r="DO147" s="18"/>
      <c r="DP147" s="22"/>
    </row>
    <row r="148" spans="83:120" ht="15.75" customHeight="1" hidden="1">
      <c r="CE148" s="58"/>
      <c r="CF148" s="58"/>
      <c r="CG148" s="58"/>
      <c r="CJ148" s="22"/>
      <c r="CL148" s="18"/>
      <c r="CM148" s="18"/>
      <c r="CN148" s="18"/>
      <c r="CO148" s="18"/>
      <c r="CP148" s="18"/>
      <c r="CQ148" s="18"/>
      <c r="CR148" s="22"/>
      <c r="CS148" s="18"/>
      <c r="CT148" s="33"/>
      <c r="CU148" s="18"/>
      <c r="CV148" s="22"/>
      <c r="CW148" s="18"/>
      <c r="CX148" s="33"/>
      <c r="CY148" s="18"/>
      <c r="CZ148" s="22"/>
      <c r="DA148" s="18"/>
      <c r="DB148" s="33"/>
      <c r="DC148" s="18"/>
      <c r="DD148" s="22"/>
      <c r="DE148" s="18"/>
      <c r="DF148" s="33"/>
      <c r="DG148" s="18"/>
      <c r="DH148" s="22"/>
      <c r="DI148" s="18"/>
      <c r="DJ148" s="33"/>
      <c r="DK148" s="18"/>
      <c r="DL148" s="22"/>
      <c r="DM148" s="18"/>
      <c r="DN148" s="33"/>
      <c r="DO148" s="18"/>
      <c r="DP148" s="22"/>
    </row>
    <row r="149" spans="83:120" ht="15.75" customHeight="1" hidden="1">
      <c r="CE149" s="58"/>
      <c r="CF149" s="58"/>
      <c r="CG149" s="58"/>
      <c r="CJ149" s="22"/>
      <c r="CL149" s="18"/>
      <c r="CM149" s="18"/>
      <c r="CN149" s="18"/>
      <c r="CO149" s="18"/>
      <c r="CP149" s="18"/>
      <c r="CQ149" s="18"/>
      <c r="CR149" s="22"/>
      <c r="CS149" s="18"/>
      <c r="CT149" s="33"/>
      <c r="CU149" s="18"/>
      <c r="CV149" s="22"/>
      <c r="CW149" s="18"/>
      <c r="CX149" s="33"/>
      <c r="CY149" s="18"/>
      <c r="CZ149" s="22"/>
      <c r="DA149" s="18"/>
      <c r="DB149" s="33"/>
      <c r="DC149" s="18"/>
      <c r="DD149" s="22"/>
      <c r="DE149" s="18"/>
      <c r="DF149" s="33"/>
      <c r="DG149" s="18"/>
      <c r="DH149" s="22"/>
      <c r="DI149" s="18"/>
      <c r="DJ149" s="33"/>
      <c r="DK149" s="18"/>
      <c r="DL149" s="22"/>
      <c r="DM149" s="18"/>
      <c r="DN149" s="33"/>
      <c r="DO149" s="18"/>
      <c r="DP149" s="22"/>
    </row>
    <row r="150" spans="83:120" ht="15.75" customHeight="1" hidden="1">
      <c r="CE150" s="58"/>
      <c r="CF150" s="58"/>
      <c r="CG150" s="58"/>
      <c r="CJ150" s="22"/>
      <c r="CL150" s="18"/>
      <c r="CM150" s="18"/>
      <c r="CN150" s="18"/>
      <c r="CO150" s="18"/>
      <c r="CP150" s="18"/>
      <c r="CQ150" s="18"/>
      <c r="CR150" s="22"/>
      <c r="CS150" s="18"/>
      <c r="CT150" s="33"/>
      <c r="CU150" s="18"/>
      <c r="CV150" s="22"/>
      <c r="CW150" s="18"/>
      <c r="CX150" s="33"/>
      <c r="CY150" s="18"/>
      <c r="CZ150" s="22"/>
      <c r="DA150" s="18"/>
      <c r="DB150" s="33"/>
      <c r="DC150" s="18"/>
      <c r="DD150" s="22"/>
      <c r="DE150" s="18"/>
      <c r="DF150" s="33"/>
      <c r="DG150" s="18"/>
      <c r="DH150" s="22"/>
      <c r="DI150" s="18"/>
      <c r="DJ150" s="33"/>
      <c r="DK150" s="18"/>
      <c r="DL150" s="22"/>
      <c r="DM150" s="18"/>
      <c r="DN150" s="33"/>
      <c r="DO150" s="18"/>
      <c r="DP150" s="22"/>
    </row>
    <row r="151" spans="83:120" ht="15.75" customHeight="1" hidden="1">
      <c r="CE151" s="58"/>
      <c r="CF151" s="58"/>
      <c r="CG151" s="58"/>
      <c r="CJ151" s="22"/>
      <c r="CL151" s="18"/>
      <c r="CM151" s="18"/>
      <c r="CN151" s="18"/>
      <c r="CO151" s="18"/>
      <c r="CP151" s="18"/>
      <c r="CQ151" s="18"/>
      <c r="CR151" s="22"/>
      <c r="CS151" s="18"/>
      <c r="CT151" s="33"/>
      <c r="CU151" s="18"/>
      <c r="CV151" s="22"/>
      <c r="CW151" s="18"/>
      <c r="CX151" s="33"/>
      <c r="CY151" s="18"/>
      <c r="CZ151" s="22"/>
      <c r="DA151" s="18"/>
      <c r="DB151" s="33"/>
      <c r="DC151" s="18"/>
      <c r="DD151" s="22"/>
      <c r="DE151" s="18"/>
      <c r="DF151" s="33"/>
      <c r="DG151" s="18"/>
      <c r="DH151" s="22"/>
      <c r="DI151" s="18"/>
      <c r="DJ151" s="33"/>
      <c r="DK151" s="18"/>
      <c r="DL151" s="22"/>
      <c r="DM151" s="18"/>
      <c r="DN151" s="33"/>
      <c r="DO151" s="18"/>
      <c r="DP151" s="22"/>
    </row>
    <row r="152" spans="83:120" ht="15.75" customHeight="1" hidden="1">
      <c r="CE152" s="58"/>
      <c r="CF152" s="58"/>
      <c r="CG152" s="58"/>
      <c r="CJ152" s="22"/>
      <c r="CL152" s="18"/>
      <c r="CM152" s="18"/>
      <c r="CN152" s="18"/>
      <c r="CO152" s="18"/>
      <c r="CP152" s="18"/>
      <c r="CQ152" s="18"/>
      <c r="CR152" s="22"/>
      <c r="CS152" s="18"/>
      <c r="CT152" s="33"/>
      <c r="CU152" s="18"/>
      <c r="CV152" s="22"/>
      <c r="CW152" s="18"/>
      <c r="CX152" s="33"/>
      <c r="CY152" s="18"/>
      <c r="CZ152" s="22"/>
      <c r="DA152" s="18"/>
      <c r="DB152" s="33"/>
      <c r="DC152" s="18"/>
      <c r="DD152" s="22"/>
      <c r="DE152" s="18"/>
      <c r="DF152" s="33"/>
      <c r="DG152" s="18"/>
      <c r="DH152" s="22"/>
      <c r="DI152" s="18"/>
      <c r="DJ152" s="33"/>
      <c r="DK152" s="18"/>
      <c r="DL152" s="22"/>
      <c r="DM152" s="18"/>
      <c r="DN152" s="33"/>
      <c r="DO152" s="18"/>
      <c r="DP152" s="22"/>
    </row>
    <row r="153" spans="83:120" ht="15.75" customHeight="1" hidden="1">
      <c r="CE153" s="58"/>
      <c r="CF153" s="58"/>
      <c r="CG153" s="58"/>
      <c r="CJ153" s="22"/>
      <c r="CL153" s="18"/>
      <c r="CM153" s="18"/>
      <c r="CN153" s="18"/>
      <c r="CO153" s="18"/>
      <c r="CP153" s="18"/>
      <c r="CQ153" s="18"/>
      <c r="CR153" s="22"/>
      <c r="CS153" s="18"/>
      <c r="CT153" s="33"/>
      <c r="CU153" s="18"/>
      <c r="CV153" s="22"/>
      <c r="CW153" s="18"/>
      <c r="CX153" s="33"/>
      <c r="CY153" s="18"/>
      <c r="CZ153" s="22"/>
      <c r="DA153" s="18"/>
      <c r="DB153" s="33"/>
      <c r="DC153" s="18"/>
      <c r="DD153" s="22"/>
      <c r="DE153" s="18"/>
      <c r="DF153" s="33"/>
      <c r="DG153" s="18"/>
      <c r="DH153" s="22"/>
      <c r="DI153" s="18"/>
      <c r="DJ153" s="33"/>
      <c r="DK153" s="18"/>
      <c r="DL153" s="22"/>
      <c r="DM153" s="18"/>
      <c r="DN153" s="33"/>
      <c r="DO153" s="18"/>
      <c r="DP153" s="22"/>
    </row>
    <row r="154" spans="83:120" ht="15.75" customHeight="1" hidden="1">
      <c r="CE154" s="58"/>
      <c r="CF154" s="58"/>
      <c r="CG154" s="58"/>
      <c r="CJ154" s="22"/>
      <c r="CL154" s="18"/>
      <c r="CM154" s="18"/>
      <c r="CN154" s="18"/>
      <c r="CO154" s="18"/>
      <c r="CP154" s="18"/>
      <c r="CQ154" s="18"/>
      <c r="CR154" s="22"/>
      <c r="CS154" s="18"/>
      <c r="CT154" s="33"/>
      <c r="CU154" s="18"/>
      <c r="CV154" s="22"/>
      <c r="CW154" s="18"/>
      <c r="CX154" s="33"/>
      <c r="CY154" s="18"/>
      <c r="CZ154" s="22"/>
      <c r="DA154" s="18"/>
      <c r="DB154" s="33"/>
      <c r="DC154" s="18"/>
      <c r="DD154" s="22"/>
      <c r="DE154" s="18"/>
      <c r="DF154" s="33"/>
      <c r="DG154" s="18"/>
      <c r="DH154" s="22"/>
      <c r="DI154" s="18"/>
      <c r="DJ154" s="33"/>
      <c r="DK154" s="18"/>
      <c r="DL154" s="22"/>
      <c r="DM154" s="18"/>
      <c r="DN154" s="33"/>
      <c r="DO154" s="18"/>
      <c r="DP154" s="22"/>
    </row>
    <row r="155" spans="83:120" ht="15.75" customHeight="1" hidden="1">
      <c r="CE155" s="58"/>
      <c r="CF155" s="58"/>
      <c r="CG155" s="58"/>
      <c r="CJ155" s="22"/>
      <c r="CL155" s="18"/>
      <c r="CM155" s="18"/>
      <c r="CN155" s="18"/>
      <c r="CO155" s="18"/>
      <c r="CP155" s="18"/>
      <c r="CQ155" s="18"/>
      <c r="CR155" s="22"/>
      <c r="CS155" s="18"/>
      <c r="CT155" s="33"/>
      <c r="CU155" s="18"/>
      <c r="CV155" s="22"/>
      <c r="CW155" s="18"/>
      <c r="CX155" s="33"/>
      <c r="CY155" s="18"/>
      <c r="CZ155" s="22"/>
      <c r="DA155" s="18"/>
      <c r="DB155" s="33"/>
      <c r="DC155" s="18"/>
      <c r="DD155" s="22"/>
      <c r="DE155" s="18"/>
      <c r="DF155" s="33"/>
      <c r="DG155" s="18"/>
      <c r="DH155" s="22"/>
      <c r="DI155" s="18"/>
      <c r="DJ155" s="33"/>
      <c r="DK155" s="18"/>
      <c r="DL155" s="22"/>
      <c r="DM155" s="18"/>
      <c r="DN155" s="33"/>
      <c r="DO155" s="18"/>
      <c r="DP155" s="22"/>
    </row>
    <row r="156" spans="83:120" ht="15.75" customHeight="1" hidden="1">
      <c r="CE156" s="58"/>
      <c r="CF156" s="58"/>
      <c r="CG156" s="58"/>
      <c r="CJ156" s="22"/>
      <c r="CL156" s="18"/>
      <c r="CM156" s="18"/>
      <c r="CN156" s="18"/>
      <c r="CO156" s="18"/>
      <c r="CP156" s="18"/>
      <c r="CQ156" s="18"/>
      <c r="CR156" s="22"/>
      <c r="CS156" s="18"/>
      <c r="CT156" s="33"/>
      <c r="CU156" s="18"/>
      <c r="CV156" s="22"/>
      <c r="CW156" s="18"/>
      <c r="CX156" s="33"/>
      <c r="CY156" s="18"/>
      <c r="CZ156" s="22"/>
      <c r="DA156" s="18"/>
      <c r="DB156" s="33"/>
      <c r="DC156" s="18"/>
      <c r="DD156" s="22"/>
      <c r="DE156" s="18"/>
      <c r="DF156" s="33"/>
      <c r="DG156" s="18"/>
      <c r="DH156" s="22"/>
      <c r="DI156" s="18"/>
      <c r="DJ156" s="33"/>
      <c r="DK156" s="18"/>
      <c r="DL156" s="22"/>
      <c r="DM156" s="18"/>
      <c r="DN156" s="33"/>
      <c r="DO156" s="18"/>
      <c r="DP156" s="22"/>
    </row>
    <row r="157" spans="83:120" ht="15.75" customHeight="1" hidden="1">
      <c r="CE157" s="58"/>
      <c r="CF157" s="58"/>
      <c r="CG157" s="58"/>
      <c r="CJ157" s="22"/>
      <c r="CL157" s="18"/>
      <c r="CM157" s="18"/>
      <c r="CN157" s="18"/>
      <c r="CO157" s="18"/>
      <c r="CP157" s="18"/>
      <c r="CQ157" s="18"/>
      <c r="CR157" s="22"/>
      <c r="CS157" s="18"/>
      <c r="CT157" s="33"/>
      <c r="CU157" s="18"/>
      <c r="CV157" s="22"/>
      <c r="CW157" s="18"/>
      <c r="CX157" s="33"/>
      <c r="CY157" s="18"/>
      <c r="CZ157" s="22"/>
      <c r="DA157" s="18"/>
      <c r="DB157" s="33"/>
      <c r="DC157" s="18"/>
      <c r="DD157" s="22"/>
      <c r="DE157" s="18"/>
      <c r="DF157" s="33"/>
      <c r="DG157" s="18"/>
      <c r="DH157" s="22"/>
      <c r="DI157" s="18"/>
      <c r="DJ157" s="33"/>
      <c r="DK157" s="18"/>
      <c r="DL157" s="22"/>
      <c r="DM157" s="18"/>
      <c r="DN157" s="33"/>
      <c r="DO157" s="18"/>
      <c r="DP157" s="22"/>
    </row>
    <row r="158" spans="83:120" ht="15.75" customHeight="1" hidden="1">
      <c r="CE158" s="58"/>
      <c r="CF158" s="58"/>
      <c r="CG158" s="58"/>
      <c r="CJ158" s="22"/>
      <c r="CL158" s="18"/>
      <c r="CM158" s="18"/>
      <c r="CN158" s="18"/>
      <c r="CO158" s="18"/>
      <c r="CP158" s="18"/>
      <c r="CQ158" s="18"/>
      <c r="CR158" s="22"/>
      <c r="CS158" s="18"/>
      <c r="CT158" s="33"/>
      <c r="CU158" s="18"/>
      <c r="CV158" s="22"/>
      <c r="CW158" s="18"/>
      <c r="CX158" s="33"/>
      <c r="CY158" s="18"/>
      <c r="CZ158" s="22"/>
      <c r="DA158" s="18"/>
      <c r="DB158" s="33"/>
      <c r="DC158" s="18"/>
      <c r="DD158" s="22"/>
      <c r="DE158" s="18"/>
      <c r="DF158" s="33"/>
      <c r="DG158" s="18"/>
      <c r="DH158" s="22"/>
      <c r="DI158" s="18"/>
      <c r="DJ158" s="33"/>
      <c r="DK158" s="18"/>
      <c r="DL158" s="22"/>
      <c r="DM158" s="18"/>
      <c r="DN158" s="33"/>
      <c r="DO158" s="18"/>
      <c r="DP158" s="22"/>
    </row>
    <row r="159" spans="83:120" ht="15.75" customHeight="1" hidden="1">
      <c r="CE159" s="58"/>
      <c r="CF159" s="58"/>
      <c r="CG159" s="58"/>
      <c r="CJ159" s="22"/>
      <c r="CL159" s="18"/>
      <c r="CM159" s="18"/>
      <c r="CN159" s="18"/>
      <c r="CO159" s="18"/>
      <c r="CP159" s="18"/>
      <c r="CQ159" s="18"/>
      <c r="CR159" s="22"/>
      <c r="CS159" s="18"/>
      <c r="CT159" s="33"/>
      <c r="CU159" s="18"/>
      <c r="CV159" s="22"/>
      <c r="CW159" s="18"/>
      <c r="CX159" s="33"/>
      <c r="CY159" s="18"/>
      <c r="CZ159" s="22"/>
      <c r="DA159" s="18"/>
      <c r="DB159" s="33"/>
      <c r="DC159" s="18"/>
      <c r="DD159" s="22"/>
      <c r="DE159" s="18"/>
      <c r="DF159" s="33"/>
      <c r="DG159" s="18"/>
      <c r="DH159" s="22"/>
      <c r="DI159" s="18"/>
      <c r="DJ159" s="33"/>
      <c r="DK159" s="18"/>
      <c r="DL159" s="22"/>
      <c r="DM159" s="18"/>
      <c r="DN159" s="33"/>
      <c r="DO159" s="18"/>
      <c r="DP159" s="22"/>
    </row>
    <row r="160" spans="83:120" ht="15.75" customHeight="1" hidden="1">
      <c r="CE160" s="58"/>
      <c r="CF160" s="58"/>
      <c r="CG160" s="58"/>
      <c r="CJ160" s="22"/>
      <c r="CL160" s="18"/>
      <c r="CM160" s="18"/>
      <c r="CN160" s="18"/>
      <c r="CO160" s="18"/>
      <c r="CP160" s="18"/>
      <c r="CQ160" s="18"/>
      <c r="CR160" s="22"/>
      <c r="CS160" s="18"/>
      <c r="CT160" s="33"/>
      <c r="CU160" s="18"/>
      <c r="CV160" s="22"/>
      <c r="CW160" s="18"/>
      <c r="CX160" s="33"/>
      <c r="CY160" s="18"/>
      <c r="CZ160" s="22"/>
      <c r="DA160" s="18"/>
      <c r="DB160" s="33"/>
      <c r="DC160" s="18"/>
      <c r="DD160" s="22"/>
      <c r="DE160" s="18"/>
      <c r="DF160" s="33"/>
      <c r="DG160" s="18"/>
      <c r="DH160" s="22"/>
      <c r="DI160" s="18"/>
      <c r="DJ160" s="33"/>
      <c r="DK160" s="18"/>
      <c r="DL160" s="22"/>
      <c r="DM160" s="18"/>
      <c r="DN160" s="33"/>
      <c r="DO160" s="18"/>
      <c r="DP160" s="22"/>
    </row>
    <row r="161" spans="83:120" ht="15.75" customHeight="1" hidden="1">
      <c r="CE161" s="58"/>
      <c r="CF161" s="58"/>
      <c r="CG161" s="58"/>
      <c r="CJ161" s="22"/>
      <c r="CL161" s="18"/>
      <c r="CM161" s="18"/>
      <c r="CN161" s="18"/>
      <c r="CO161" s="18"/>
      <c r="CP161" s="18"/>
      <c r="CQ161" s="18"/>
      <c r="CR161" s="22"/>
      <c r="CS161" s="18"/>
      <c r="CT161" s="33"/>
      <c r="CU161" s="18"/>
      <c r="CV161" s="22"/>
      <c r="CW161" s="18"/>
      <c r="CX161" s="33"/>
      <c r="CY161" s="18"/>
      <c r="CZ161" s="22"/>
      <c r="DA161" s="18"/>
      <c r="DB161" s="33"/>
      <c r="DC161" s="18"/>
      <c r="DD161" s="22"/>
      <c r="DE161" s="18"/>
      <c r="DF161" s="33"/>
      <c r="DG161" s="18"/>
      <c r="DH161" s="22"/>
      <c r="DI161" s="18"/>
      <c r="DJ161" s="33"/>
      <c r="DK161" s="18"/>
      <c r="DL161" s="22"/>
      <c r="DM161" s="18"/>
      <c r="DN161" s="33"/>
      <c r="DO161" s="18"/>
      <c r="DP161" s="22"/>
    </row>
    <row r="162" spans="83:120" ht="15.75" customHeight="1" hidden="1">
      <c r="CE162" s="58"/>
      <c r="CF162" s="58"/>
      <c r="CG162" s="58"/>
      <c r="CJ162" s="22"/>
      <c r="CL162" s="18"/>
      <c r="CM162" s="18"/>
      <c r="CN162" s="18"/>
      <c r="CO162" s="18"/>
      <c r="CP162" s="18"/>
      <c r="CQ162" s="18"/>
      <c r="CR162" s="22"/>
      <c r="CS162" s="18"/>
      <c r="CT162" s="33"/>
      <c r="CU162" s="18"/>
      <c r="CV162" s="22"/>
      <c r="CW162" s="18"/>
      <c r="CX162" s="33"/>
      <c r="CY162" s="18"/>
      <c r="CZ162" s="22"/>
      <c r="DA162" s="18"/>
      <c r="DB162" s="33"/>
      <c r="DC162" s="18"/>
      <c r="DD162" s="22"/>
      <c r="DE162" s="18"/>
      <c r="DF162" s="33"/>
      <c r="DG162" s="18"/>
      <c r="DH162" s="22"/>
      <c r="DI162" s="18"/>
      <c r="DJ162" s="33"/>
      <c r="DK162" s="18"/>
      <c r="DL162" s="22"/>
      <c r="DM162" s="18"/>
      <c r="DN162" s="33"/>
      <c r="DO162" s="18"/>
      <c r="DP162" s="22"/>
    </row>
    <row r="163" spans="83:120" ht="15.75" customHeight="1" hidden="1">
      <c r="CE163" s="5"/>
      <c r="CF163" s="58"/>
      <c r="CG163" s="58"/>
      <c r="CJ163" s="22"/>
      <c r="CL163" s="18"/>
      <c r="CM163" s="18"/>
      <c r="CN163" s="18"/>
      <c r="CO163" s="18"/>
      <c r="CP163" s="18"/>
      <c r="CQ163" s="18"/>
      <c r="CR163" s="22"/>
      <c r="CS163" s="18"/>
      <c r="CT163" s="33"/>
      <c r="CU163" s="18"/>
      <c r="CV163" s="22"/>
      <c r="CW163" s="18"/>
      <c r="CX163" s="33"/>
      <c r="CY163" s="18"/>
      <c r="CZ163" s="22"/>
      <c r="DA163" s="18"/>
      <c r="DB163" s="33"/>
      <c r="DC163" s="18"/>
      <c r="DD163" s="22"/>
      <c r="DE163" s="18"/>
      <c r="DF163" s="33"/>
      <c r="DG163" s="18"/>
      <c r="DH163" s="22"/>
      <c r="DI163" s="18"/>
      <c r="DJ163" s="33"/>
      <c r="DK163" s="18"/>
      <c r="DL163" s="22"/>
      <c r="DM163" s="18"/>
      <c r="DN163" s="33"/>
      <c r="DO163" s="18"/>
      <c r="DP163" s="22"/>
    </row>
    <row r="164" spans="83:120" ht="15.75" customHeight="1" hidden="1">
      <c r="CE164" s="5"/>
      <c r="CF164" s="58"/>
      <c r="CG164" s="58"/>
      <c r="CJ164" s="22"/>
      <c r="CL164" s="18"/>
      <c r="CM164" s="18"/>
      <c r="CN164" s="18"/>
      <c r="CO164" s="18"/>
      <c r="CP164" s="18"/>
      <c r="CQ164" s="18"/>
      <c r="CR164" s="22"/>
      <c r="CS164" s="18"/>
      <c r="CT164" s="33"/>
      <c r="CU164" s="18"/>
      <c r="CV164" s="22"/>
      <c r="CW164" s="18"/>
      <c r="CX164" s="33"/>
      <c r="CY164" s="18"/>
      <c r="CZ164" s="22"/>
      <c r="DA164" s="18"/>
      <c r="DB164" s="33"/>
      <c r="DC164" s="18"/>
      <c r="DD164" s="22"/>
      <c r="DE164" s="18"/>
      <c r="DF164" s="33"/>
      <c r="DG164" s="18"/>
      <c r="DH164" s="22"/>
      <c r="DI164" s="18"/>
      <c r="DJ164" s="33"/>
      <c r="DK164" s="18"/>
      <c r="DL164" s="22"/>
      <c r="DM164" s="18"/>
      <c r="DN164" s="33"/>
      <c r="DO164" s="18"/>
      <c r="DP164" s="22"/>
    </row>
    <row r="165" spans="83:120" ht="15.75" customHeight="1" hidden="1">
      <c r="CE165" s="5"/>
      <c r="CF165" s="58"/>
      <c r="CG165" s="58"/>
      <c r="CJ165" s="22"/>
      <c r="CL165" s="18"/>
      <c r="CM165" s="18"/>
      <c r="CN165" s="18"/>
      <c r="CO165" s="18"/>
      <c r="CP165" s="18"/>
      <c r="CQ165" s="18"/>
      <c r="CR165" s="22"/>
      <c r="CS165" s="18"/>
      <c r="CT165" s="33"/>
      <c r="CU165" s="18"/>
      <c r="CV165" s="22"/>
      <c r="CW165" s="18"/>
      <c r="CX165" s="33"/>
      <c r="CY165" s="18"/>
      <c r="CZ165" s="22"/>
      <c r="DA165" s="18"/>
      <c r="DB165" s="33"/>
      <c r="DC165" s="18"/>
      <c r="DD165" s="22"/>
      <c r="DE165" s="18"/>
      <c r="DF165" s="33"/>
      <c r="DG165" s="18"/>
      <c r="DH165" s="22"/>
      <c r="DI165" s="18"/>
      <c r="DJ165" s="33"/>
      <c r="DK165" s="18"/>
      <c r="DL165" s="22"/>
      <c r="DM165" s="18"/>
      <c r="DN165" s="33"/>
      <c r="DO165" s="18"/>
      <c r="DP165" s="22"/>
    </row>
    <row r="166" spans="83:120" ht="15.75" customHeight="1" hidden="1">
      <c r="CE166" s="5"/>
      <c r="CF166" s="58"/>
      <c r="CG166" s="58"/>
      <c r="CJ166" s="22"/>
      <c r="CL166" s="18"/>
      <c r="CM166" s="18"/>
      <c r="CN166" s="18"/>
      <c r="CO166" s="18"/>
      <c r="CP166" s="18"/>
      <c r="CQ166" s="18"/>
      <c r="CR166" s="22"/>
      <c r="CS166" s="18"/>
      <c r="CT166" s="33"/>
      <c r="CU166" s="18"/>
      <c r="CV166" s="22"/>
      <c r="CW166" s="18"/>
      <c r="CX166" s="33"/>
      <c r="CY166" s="18"/>
      <c r="CZ166" s="22"/>
      <c r="DA166" s="18"/>
      <c r="DB166" s="33"/>
      <c r="DC166" s="18"/>
      <c r="DD166" s="22"/>
      <c r="DE166" s="18"/>
      <c r="DF166" s="33"/>
      <c r="DG166" s="18"/>
      <c r="DH166" s="22"/>
      <c r="DI166" s="18"/>
      <c r="DJ166" s="33"/>
      <c r="DK166" s="18"/>
      <c r="DL166" s="22"/>
      <c r="DM166" s="18"/>
      <c r="DN166" s="33"/>
      <c r="DO166" s="18"/>
      <c r="DP166" s="22"/>
    </row>
    <row r="167" spans="83:120" ht="15.75" customHeight="1" hidden="1">
      <c r="CE167" s="5"/>
      <c r="CF167" s="58"/>
      <c r="CG167" s="58"/>
      <c r="CJ167" s="22"/>
      <c r="CL167" s="18"/>
      <c r="CM167" s="18"/>
      <c r="CN167" s="18"/>
      <c r="CO167" s="18"/>
      <c r="CP167" s="18"/>
      <c r="CQ167" s="18"/>
      <c r="CR167" s="22"/>
      <c r="CS167" s="18"/>
      <c r="CT167" s="33"/>
      <c r="CU167" s="18"/>
      <c r="CV167" s="22"/>
      <c r="CW167" s="18"/>
      <c r="CX167" s="33"/>
      <c r="CY167" s="18"/>
      <c r="CZ167" s="22"/>
      <c r="DA167" s="18"/>
      <c r="DB167" s="33"/>
      <c r="DC167" s="18"/>
      <c r="DD167" s="22"/>
      <c r="DE167" s="18"/>
      <c r="DF167" s="33"/>
      <c r="DG167" s="18"/>
      <c r="DH167" s="22"/>
      <c r="DI167" s="18"/>
      <c r="DJ167" s="33"/>
      <c r="DK167" s="18"/>
      <c r="DL167" s="22"/>
      <c r="DM167" s="18"/>
      <c r="DN167" s="33"/>
      <c r="DO167" s="18"/>
      <c r="DP167" s="22"/>
    </row>
    <row r="168" spans="83:120" ht="15.75" customHeight="1" hidden="1">
      <c r="CE168" s="58"/>
      <c r="CF168" s="58"/>
      <c r="CG168" s="58"/>
      <c r="CJ168" s="22"/>
      <c r="CL168" s="18"/>
      <c r="CM168" s="18"/>
      <c r="CN168" s="18"/>
      <c r="CO168" s="18"/>
      <c r="CP168" s="18"/>
      <c r="CQ168" s="18"/>
      <c r="CR168" s="22"/>
      <c r="CS168" s="18"/>
      <c r="CT168" s="33"/>
      <c r="CU168" s="18"/>
      <c r="CV168" s="22"/>
      <c r="CW168" s="18"/>
      <c r="CX168" s="33"/>
      <c r="CY168" s="18"/>
      <c r="CZ168" s="22"/>
      <c r="DA168" s="18"/>
      <c r="DB168" s="33"/>
      <c r="DC168" s="18"/>
      <c r="DD168" s="22"/>
      <c r="DE168" s="18"/>
      <c r="DF168" s="33"/>
      <c r="DG168" s="18"/>
      <c r="DH168" s="22"/>
      <c r="DI168" s="18"/>
      <c r="DJ168" s="33"/>
      <c r="DK168" s="18"/>
      <c r="DL168" s="22"/>
      <c r="DM168" s="18"/>
      <c r="DN168" s="33"/>
      <c r="DO168" s="18"/>
      <c r="DP168" s="22"/>
    </row>
    <row r="169" spans="83:120" ht="15.75" customHeight="1" hidden="1">
      <c r="CE169" s="58"/>
      <c r="CF169" s="58"/>
      <c r="CG169" s="58"/>
      <c r="CJ169" s="22"/>
      <c r="CL169" s="18"/>
      <c r="CM169" s="18"/>
      <c r="CN169" s="18"/>
      <c r="CO169" s="18"/>
      <c r="CP169" s="18"/>
      <c r="CQ169" s="18"/>
      <c r="CR169" s="22"/>
      <c r="CS169" s="18"/>
      <c r="CT169" s="33"/>
      <c r="CU169" s="18"/>
      <c r="CV169" s="22"/>
      <c r="CW169" s="18"/>
      <c r="CX169" s="33"/>
      <c r="CY169" s="18"/>
      <c r="CZ169" s="22"/>
      <c r="DA169" s="18"/>
      <c r="DB169" s="33"/>
      <c r="DC169" s="18"/>
      <c r="DD169" s="22"/>
      <c r="DE169" s="18"/>
      <c r="DF169" s="33"/>
      <c r="DG169" s="18"/>
      <c r="DH169" s="22"/>
      <c r="DI169" s="18"/>
      <c r="DJ169" s="33"/>
      <c r="DK169" s="18"/>
      <c r="DL169" s="22"/>
      <c r="DM169" s="18"/>
      <c r="DN169" s="33"/>
      <c r="DO169" s="18"/>
      <c r="DP169" s="22"/>
    </row>
    <row r="170" spans="83:120" ht="15.75" customHeight="1" hidden="1">
      <c r="CE170" s="58"/>
      <c r="CF170" s="58"/>
      <c r="CG170" s="58"/>
      <c r="CJ170" s="22"/>
      <c r="CL170" s="18"/>
      <c r="CM170" s="18"/>
      <c r="CN170" s="18"/>
      <c r="CO170" s="18"/>
      <c r="CP170" s="18"/>
      <c r="CQ170" s="18"/>
      <c r="CR170" s="22"/>
      <c r="CS170" s="18"/>
      <c r="CT170" s="33"/>
      <c r="CU170" s="18"/>
      <c r="CV170" s="22"/>
      <c r="CW170" s="18"/>
      <c r="CX170" s="33"/>
      <c r="CY170" s="18"/>
      <c r="CZ170" s="22"/>
      <c r="DA170" s="18"/>
      <c r="DB170" s="33"/>
      <c r="DC170" s="18"/>
      <c r="DD170" s="22"/>
      <c r="DE170" s="18"/>
      <c r="DF170" s="33"/>
      <c r="DG170" s="18"/>
      <c r="DH170" s="22"/>
      <c r="DI170" s="18"/>
      <c r="DJ170" s="33"/>
      <c r="DK170" s="18"/>
      <c r="DL170" s="22"/>
      <c r="DM170" s="18"/>
      <c r="DN170" s="33"/>
      <c r="DO170" s="18"/>
      <c r="DP170" s="22"/>
    </row>
    <row r="171" spans="83:120" ht="15.75" customHeight="1" hidden="1">
      <c r="CE171" s="58"/>
      <c r="CF171" s="58"/>
      <c r="CG171" s="58"/>
      <c r="CJ171" s="22"/>
      <c r="CL171" s="18"/>
      <c r="CM171" s="18"/>
      <c r="CN171" s="18"/>
      <c r="CO171" s="18"/>
      <c r="CP171" s="18"/>
      <c r="CQ171" s="18"/>
      <c r="CR171" s="22"/>
      <c r="CS171" s="18"/>
      <c r="CT171" s="33"/>
      <c r="CU171" s="18"/>
      <c r="CV171" s="22"/>
      <c r="CW171" s="18"/>
      <c r="CX171" s="33"/>
      <c r="CY171" s="18"/>
      <c r="CZ171" s="22"/>
      <c r="DA171" s="18"/>
      <c r="DB171" s="33"/>
      <c r="DC171" s="18"/>
      <c r="DD171" s="22"/>
      <c r="DE171" s="18"/>
      <c r="DF171" s="33"/>
      <c r="DG171" s="18"/>
      <c r="DH171" s="22"/>
      <c r="DI171" s="18"/>
      <c r="DJ171" s="33"/>
      <c r="DK171" s="18"/>
      <c r="DL171" s="22"/>
      <c r="DM171" s="18"/>
      <c r="DN171" s="33"/>
      <c r="DO171" s="18"/>
      <c r="DP171" s="22"/>
    </row>
    <row r="172" spans="83:120" ht="15.75" customHeight="1" hidden="1">
      <c r="CE172" s="58"/>
      <c r="CF172" s="58"/>
      <c r="CG172" s="58"/>
      <c r="CJ172" s="22"/>
      <c r="CL172" s="18"/>
      <c r="CM172" s="18"/>
      <c r="CN172" s="18"/>
      <c r="CO172" s="18"/>
      <c r="CP172" s="18"/>
      <c r="CQ172" s="18"/>
      <c r="CR172" s="22"/>
      <c r="CS172" s="18"/>
      <c r="CT172" s="33"/>
      <c r="CU172" s="18"/>
      <c r="CV172" s="22"/>
      <c r="CW172" s="18"/>
      <c r="CX172" s="33"/>
      <c r="CY172" s="18"/>
      <c r="CZ172" s="22"/>
      <c r="DA172" s="18"/>
      <c r="DB172" s="33"/>
      <c r="DC172" s="18"/>
      <c r="DD172" s="22"/>
      <c r="DE172" s="18"/>
      <c r="DF172" s="33"/>
      <c r="DG172" s="18"/>
      <c r="DH172" s="22"/>
      <c r="DI172" s="18"/>
      <c r="DJ172" s="33"/>
      <c r="DK172" s="18"/>
      <c r="DL172" s="22"/>
      <c r="DM172" s="18"/>
      <c r="DN172" s="33"/>
      <c r="DO172" s="18"/>
      <c r="DP172" s="22"/>
    </row>
    <row r="173" spans="83:120" ht="15.75" customHeight="1" hidden="1">
      <c r="CE173" s="58"/>
      <c r="CF173" s="58"/>
      <c r="CG173" s="58"/>
      <c r="CJ173" s="22"/>
      <c r="CL173" s="18"/>
      <c r="CM173" s="18"/>
      <c r="CN173" s="18"/>
      <c r="CO173" s="18"/>
      <c r="CP173" s="18"/>
      <c r="CQ173" s="18"/>
      <c r="CR173" s="22"/>
      <c r="CS173" s="18"/>
      <c r="CT173" s="33"/>
      <c r="CU173" s="18"/>
      <c r="CV173" s="22"/>
      <c r="CW173" s="18"/>
      <c r="CX173" s="33"/>
      <c r="CY173" s="18"/>
      <c r="CZ173" s="22"/>
      <c r="DA173" s="18"/>
      <c r="DB173" s="33"/>
      <c r="DC173" s="18"/>
      <c r="DD173" s="22"/>
      <c r="DE173" s="18"/>
      <c r="DF173" s="33"/>
      <c r="DG173" s="18"/>
      <c r="DH173" s="22"/>
      <c r="DI173" s="18"/>
      <c r="DJ173" s="33"/>
      <c r="DK173" s="18"/>
      <c r="DL173" s="22"/>
      <c r="DM173" s="18"/>
      <c r="DN173" s="33"/>
      <c r="DO173" s="18"/>
      <c r="DP173" s="22"/>
    </row>
    <row r="174" spans="83:120" ht="15.75" customHeight="1" hidden="1">
      <c r="CE174" s="58"/>
      <c r="CF174" s="58"/>
      <c r="CG174" s="58"/>
      <c r="CJ174" s="22"/>
      <c r="CL174" s="18"/>
      <c r="CM174" s="18"/>
      <c r="CN174" s="18"/>
      <c r="CO174" s="18"/>
      <c r="CP174" s="18"/>
      <c r="CQ174" s="18"/>
      <c r="CR174" s="22"/>
      <c r="CS174" s="18"/>
      <c r="CT174" s="33"/>
      <c r="CU174" s="18"/>
      <c r="CV174" s="22"/>
      <c r="CW174" s="18"/>
      <c r="CX174" s="33"/>
      <c r="CY174" s="18"/>
      <c r="CZ174" s="22"/>
      <c r="DA174" s="18"/>
      <c r="DB174" s="33"/>
      <c r="DC174" s="18"/>
      <c r="DD174" s="22"/>
      <c r="DE174" s="18"/>
      <c r="DF174" s="33"/>
      <c r="DG174" s="18"/>
      <c r="DH174" s="22"/>
      <c r="DI174" s="18"/>
      <c r="DJ174" s="33"/>
      <c r="DK174" s="18"/>
      <c r="DL174" s="22"/>
      <c r="DM174" s="18"/>
      <c r="DN174" s="33"/>
      <c r="DO174" s="18"/>
      <c r="DP174" s="22"/>
    </row>
    <row r="175" spans="83:120" ht="15.75" customHeight="1" hidden="1">
      <c r="CE175" s="5"/>
      <c r="CF175" s="58"/>
      <c r="CG175" s="58"/>
      <c r="CJ175" s="22"/>
      <c r="CL175" s="18"/>
      <c r="CM175" s="18"/>
      <c r="CN175" s="18"/>
      <c r="CO175" s="18"/>
      <c r="CP175" s="18"/>
      <c r="CQ175" s="18"/>
      <c r="CR175" s="22"/>
      <c r="CS175" s="18"/>
      <c r="CT175" s="33"/>
      <c r="CU175" s="18"/>
      <c r="CV175" s="22"/>
      <c r="CW175" s="18"/>
      <c r="CX175" s="33"/>
      <c r="CY175" s="18"/>
      <c r="CZ175" s="22"/>
      <c r="DA175" s="18"/>
      <c r="DB175" s="33"/>
      <c r="DC175" s="18"/>
      <c r="DD175" s="22"/>
      <c r="DE175" s="18"/>
      <c r="DF175" s="33"/>
      <c r="DG175" s="18"/>
      <c r="DH175" s="22"/>
      <c r="DI175" s="18"/>
      <c r="DJ175" s="33"/>
      <c r="DK175" s="18"/>
      <c r="DL175" s="22"/>
      <c r="DM175" s="18"/>
      <c r="DN175" s="33"/>
      <c r="DO175" s="18"/>
      <c r="DP175" s="22"/>
    </row>
    <row r="176" spans="83:120" ht="15.75" customHeight="1" hidden="1">
      <c r="CE176" s="5"/>
      <c r="CF176" s="58"/>
      <c r="CG176" s="58"/>
      <c r="CJ176" s="22"/>
      <c r="CL176" s="18"/>
      <c r="CM176" s="18"/>
      <c r="CN176" s="18"/>
      <c r="CO176" s="18"/>
      <c r="CP176" s="18"/>
      <c r="CQ176" s="18"/>
      <c r="CR176" s="22"/>
      <c r="CS176" s="18"/>
      <c r="CT176" s="33"/>
      <c r="CU176" s="18"/>
      <c r="CV176" s="22"/>
      <c r="CW176" s="18"/>
      <c r="CX176" s="33"/>
      <c r="CY176" s="18"/>
      <c r="CZ176" s="22"/>
      <c r="DA176" s="18"/>
      <c r="DB176" s="33"/>
      <c r="DC176" s="18"/>
      <c r="DD176" s="22"/>
      <c r="DE176" s="18"/>
      <c r="DF176" s="33"/>
      <c r="DG176" s="18"/>
      <c r="DH176" s="22"/>
      <c r="DI176" s="18"/>
      <c r="DJ176" s="33"/>
      <c r="DK176" s="18"/>
      <c r="DL176" s="22"/>
      <c r="DM176" s="18"/>
      <c r="DN176" s="33"/>
      <c r="DO176" s="18"/>
      <c r="DP176" s="22"/>
    </row>
    <row r="177" spans="83:120" ht="15.75" customHeight="1" hidden="1">
      <c r="CE177" s="5"/>
      <c r="CF177" s="58"/>
      <c r="CG177" s="58"/>
      <c r="CJ177" s="22"/>
      <c r="CL177" s="18"/>
      <c r="CM177" s="18"/>
      <c r="CN177" s="18"/>
      <c r="CO177" s="18"/>
      <c r="CP177" s="18"/>
      <c r="CQ177" s="18"/>
      <c r="CR177" s="22"/>
      <c r="CS177" s="18"/>
      <c r="CT177" s="33"/>
      <c r="CU177" s="18"/>
      <c r="CV177" s="22"/>
      <c r="CW177" s="18"/>
      <c r="CX177" s="33"/>
      <c r="CY177" s="18"/>
      <c r="CZ177" s="22"/>
      <c r="DA177" s="18"/>
      <c r="DB177" s="33"/>
      <c r="DC177" s="18"/>
      <c r="DD177" s="22"/>
      <c r="DE177" s="18"/>
      <c r="DF177" s="33"/>
      <c r="DG177" s="18"/>
      <c r="DH177" s="22"/>
      <c r="DI177" s="18"/>
      <c r="DJ177" s="33"/>
      <c r="DK177" s="18"/>
      <c r="DL177" s="22"/>
      <c r="DM177" s="18"/>
      <c r="DN177" s="33"/>
      <c r="DO177" s="18"/>
      <c r="DP177" s="22"/>
    </row>
    <row r="178" spans="83:120" ht="15.75" customHeight="1" hidden="1">
      <c r="CE178" s="5"/>
      <c r="CF178" s="58"/>
      <c r="CG178" s="58"/>
      <c r="CJ178" s="22"/>
      <c r="CL178" s="18"/>
      <c r="CM178" s="18"/>
      <c r="CN178" s="18"/>
      <c r="CO178" s="18"/>
      <c r="CP178" s="18"/>
      <c r="CQ178" s="18"/>
      <c r="CR178" s="22"/>
      <c r="CS178" s="18"/>
      <c r="CT178" s="33"/>
      <c r="CU178" s="18"/>
      <c r="CV178" s="22"/>
      <c r="CW178" s="18"/>
      <c r="CX178" s="33"/>
      <c r="CY178" s="18"/>
      <c r="CZ178" s="22"/>
      <c r="DA178" s="18"/>
      <c r="DB178" s="33"/>
      <c r="DC178" s="18"/>
      <c r="DD178" s="22"/>
      <c r="DE178" s="18"/>
      <c r="DF178" s="33"/>
      <c r="DG178" s="18"/>
      <c r="DH178" s="22"/>
      <c r="DI178" s="18"/>
      <c r="DJ178" s="33"/>
      <c r="DK178" s="18"/>
      <c r="DL178" s="22"/>
      <c r="DM178" s="18"/>
      <c r="DN178" s="33"/>
      <c r="DO178" s="18"/>
      <c r="DP178" s="22"/>
    </row>
    <row r="179" spans="83:120" ht="15.75" customHeight="1" hidden="1">
      <c r="CE179" s="5"/>
      <c r="CF179" s="58"/>
      <c r="CG179" s="58"/>
      <c r="CJ179" s="22"/>
      <c r="CL179" s="18"/>
      <c r="CM179" s="18"/>
      <c r="CN179" s="18"/>
      <c r="CO179" s="18"/>
      <c r="CP179" s="18"/>
      <c r="CQ179" s="18"/>
      <c r="CR179" s="22"/>
      <c r="CS179" s="18"/>
      <c r="CT179" s="33"/>
      <c r="CU179" s="18"/>
      <c r="CV179" s="22"/>
      <c r="CW179" s="18"/>
      <c r="CX179" s="33"/>
      <c r="CY179" s="18"/>
      <c r="CZ179" s="22"/>
      <c r="DA179" s="18"/>
      <c r="DB179" s="33"/>
      <c r="DC179" s="18"/>
      <c r="DD179" s="22"/>
      <c r="DE179" s="18"/>
      <c r="DF179" s="33"/>
      <c r="DG179" s="18"/>
      <c r="DH179" s="22"/>
      <c r="DI179" s="18"/>
      <c r="DJ179" s="33"/>
      <c r="DK179" s="18"/>
      <c r="DL179" s="22"/>
      <c r="DM179" s="18"/>
      <c r="DN179" s="33"/>
      <c r="DO179" s="18"/>
      <c r="DP179" s="22"/>
    </row>
    <row r="180" spans="88:120" ht="15.75" customHeight="1" hidden="1">
      <c r="CJ180" s="22"/>
      <c r="CL180" s="18"/>
      <c r="CM180" s="18"/>
      <c r="CN180" s="18"/>
      <c r="CO180" s="18"/>
      <c r="CP180" s="18"/>
      <c r="CQ180" s="18"/>
      <c r="CR180" s="22"/>
      <c r="CS180" s="18"/>
      <c r="CT180" s="33"/>
      <c r="CU180" s="18"/>
      <c r="CV180" s="22"/>
      <c r="CW180" s="18"/>
      <c r="CX180" s="33"/>
      <c r="CY180" s="18"/>
      <c r="CZ180" s="22"/>
      <c r="DA180" s="18"/>
      <c r="DB180" s="33"/>
      <c r="DC180" s="18"/>
      <c r="DD180" s="22"/>
      <c r="DE180" s="18"/>
      <c r="DF180" s="33"/>
      <c r="DG180" s="18"/>
      <c r="DH180" s="22"/>
      <c r="DI180" s="18"/>
      <c r="DJ180" s="33"/>
      <c r="DK180" s="18"/>
      <c r="DL180" s="22"/>
      <c r="DM180" s="18"/>
      <c r="DN180" s="33"/>
      <c r="DO180" s="18"/>
      <c r="DP180" s="22"/>
    </row>
    <row r="181" spans="88:120" ht="15.75" customHeight="1" hidden="1">
      <c r="CJ181" s="22"/>
      <c r="CL181" s="18"/>
      <c r="CM181" s="18"/>
      <c r="CN181" s="18"/>
      <c r="CO181" s="18"/>
      <c r="CP181" s="18"/>
      <c r="CQ181" s="18"/>
      <c r="CR181" s="22"/>
      <c r="CS181" s="18"/>
      <c r="CT181" s="33"/>
      <c r="CU181" s="18"/>
      <c r="CV181" s="22"/>
      <c r="CW181" s="18"/>
      <c r="CX181" s="33"/>
      <c r="CY181" s="18"/>
      <c r="CZ181" s="22"/>
      <c r="DA181" s="18"/>
      <c r="DB181" s="33"/>
      <c r="DC181" s="18"/>
      <c r="DD181" s="22"/>
      <c r="DE181" s="18"/>
      <c r="DF181" s="33"/>
      <c r="DG181" s="18"/>
      <c r="DH181" s="22"/>
      <c r="DI181" s="18"/>
      <c r="DJ181" s="33"/>
      <c r="DK181" s="18"/>
      <c r="DL181" s="22"/>
      <c r="DM181" s="18"/>
      <c r="DN181" s="33"/>
      <c r="DO181" s="18"/>
      <c r="DP181" s="22"/>
    </row>
    <row r="182" spans="90:94" ht="15.75" customHeight="1" hidden="1">
      <c r="CL182" s="18"/>
      <c r="CM182" s="18"/>
      <c r="CN182" s="18"/>
      <c r="CO182" s="18"/>
      <c r="CP182" s="18"/>
    </row>
    <row r="183" spans="90:94" ht="15.75" customHeight="1" hidden="1">
      <c r="CL183" s="18"/>
      <c r="CM183" s="18"/>
      <c r="CN183" s="18"/>
      <c r="CO183" s="18"/>
      <c r="CP183" s="18"/>
    </row>
    <row r="184" spans="90:94" ht="15.75" customHeight="1" hidden="1">
      <c r="CL184" s="18"/>
      <c r="CM184" s="18"/>
      <c r="CN184" s="18"/>
      <c r="CO184" s="18"/>
      <c r="CP184" s="18"/>
    </row>
  </sheetData>
  <sheetProtection password="C617" sheet="1"/>
  <mergeCells count="109">
    <mergeCell ref="AC46:AE46"/>
    <mergeCell ref="AC52:AE52"/>
    <mergeCell ref="AC51:AE51"/>
    <mergeCell ref="AC50:AE50"/>
    <mergeCell ref="AC49:AE49"/>
    <mergeCell ref="AC48:AE48"/>
    <mergeCell ref="AC47:AE47"/>
    <mergeCell ref="S46:U46"/>
    <mergeCell ref="S47:U47"/>
    <mergeCell ref="S48:U48"/>
    <mergeCell ref="S49:U49"/>
    <mergeCell ref="S50:U50"/>
    <mergeCell ref="S51:U51"/>
    <mergeCell ref="S27:U27"/>
    <mergeCell ref="AC21:AE21"/>
    <mergeCell ref="AC22:AE22"/>
    <mergeCell ref="AC23:AE23"/>
    <mergeCell ref="AC24:AE24"/>
    <mergeCell ref="AC25:AE25"/>
    <mergeCell ref="AC26:AE26"/>
    <mergeCell ref="AC27:AE27"/>
    <mergeCell ref="I49:K49"/>
    <mergeCell ref="I50:K50"/>
    <mergeCell ref="I51:K51"/>
    <mergeCell ref="I52:K52"/>
    <mergeCell ref="S21:U21"/>
    <mergeCell ref="S22:U22"/>
    <mergeCell ref="S23:U23"/>
    <mergeCell ref="S24:U24"/>
    <mergeCell ref="S25:U25"/>
    <mergeCell ref="S26:U26"/>
    <mergeCell ref="I23:K23"/>
    <mergeCell ref="I24:K24"/>
    <mergeCell ref="I25:K25"/>
    <mergeCell ref="I26:K26"/>
    <mergeCell ref="I27:K27"/>
    <mergeCell ref="I46:K46"/>
    <mergeCell ref="M26:P26"/>
    <mergeCell ref="W50:Z50"/>
    <mergeCell ref="W51:Z51"/>
    <mergeCell ref="W46:Z46"/>
    <mergeCell ref="W27:Z27"/>
    <mergeCell ref="C52:F52"/>
    <mergeCell ref="M52:P52"/>
    <mergeCell ref="W52:Z52"/>
    <mergeCell ref="M51:P51"/>
    <mergeCell ref="S52:U52"/>
    <mergeCell ref="C50:F50"/>
    <mergeCell ref="C51:F51"/>
    <mergeCell ref="C49:F49"/>
    <mergeCell ref="M49:P49"/>
    <mergeCell ref="W49:Z49"/>
    <mergeCell ref="C48:F48"/>
    <mergeCell ref="W48:Z48"/>
    <mergeCell ref="C47:F47"/>
    <mergeCell ref="M47:P47"/>
    <mergeCell ref="M48:P48"/>
    <mergeCell ref="I47:K47"/>
    <mergeCell ref="I48:K48"/>
    <mergeCell ref="W26:Z26"/>
    <mergeCell ref="C25:F25"/>
    <mergeCell ref="C26:F26"/>
    <mergeCell ref="M25:P25"/>
    <mergeCell ref="W25:Z25"/>
    <mergeCell ref="M24:P24"/>
    <mergeCell ref="M27:P27"/>
    <mergeCell ref="W21:Z21"/>
    <mergeCell ref="W22:Z22"/>
    <mergeCell ref="W23:Z23"/>
    <mergeCell ref="CI49:CI53"/>
    <mergeCell ref="CI58:CI60"/>
    <mergeCell ref="CI61:CI65"/>
    <mergeCell ref="CI54:CI57"/>
    <mergeCell ref="CI93:CI97"/>
    <mergeCell ref="CI89:CI92"/>
    <mergeCell ref="CI78:CI83"/>
    <mergeCell ref="CI105:CI109"/>
    <mergeCell ref="CI45:CI48"/>
    <mergeCell ref="CI23:CI27"/>
    <mergeCell ref="CI76:CI77"/>
    <mergeCell ref="CI84:CI88"/>
    <mergeCell ref="CI103:CI104"/>
    <mergeCell ref="CI43:CI44"/>
    <mergeCell ref="CI66:CI71"/>
    <mergeCell ref="CI98:CI102"/>
    <mergeCell ref="CI72:CI75"/>
    <mergeCell ref="C46:F46"/>
    <mergeCell ref="M46:P46"/>
    <mergeCell ref="CI5:CI8"/>
    <mergeCell ref="CI9:CI11"/>
    <mergeCell ref="M21:P21"/>
    <mergeCell ref="M22:P22"/>
    <mergeCell ref="CI12:CI15"/>
    <mergeCell ref="C23:F23"/>
    <mergeCell ref="C24:F24"/>
    <mergeCell ref="C27:F27"/>
    <mergeCell ref="M23:P23"/>
    <mergeCell ref="I21:K21"/>
    <mergeCell ref="I22:K22"/>
    <mergeCell ref="M50:P50"/>
    <mergeCell ref="CI16:CI22"/>
    <mergeCell ref="CI33:CI36"/>
    <mergeCell ref="B2:AF2"/>
    <mergeCell ref="C21:F21"/>
    <mergeCell ref="C22:F22"/>
    <mergeCell ref="CI37:CI42"/>
    <mergeCell ref="CI28:CI32"/>
    <mergeCell ref="W47:Z47"/>
    <mergeCell ref="W24:Z24"/>
  </mergeCells>
  <conditionalFormatting sqref="I5:I20 S5:S20 AC5:AC20 I30:I45 S30:S45 AC30:AC45">
    <cfRule type="cellIs" priority="26" dxfId="0" operator="equal" stopIfTrue="1">
      <formula>0</formula>
    </cfRule>
  </conditionalFormatting>
  <printOptions horizontalCentered="1" verticalCentered="1"/>
  <pageMargins left="0.4330708661417323" right="0.5118110236220472" top="0.2362204724409449" bottom="0.1968503937007874" header="0" footer="0"/>
  <pageSetup horizontalDpi="300" verticalDpi="300" orientation="landscape" paperSize="9" scale="65" r:id="rId2"/>
  <ignoredErrors>
    <ignoredError sqref="AA21 G46 Q46 Q21 G21 AA46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2:AD5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92" customWidth="1"/>
    <col min="2" max="3" width="13.28125" style="92" customWidth="1"/>
    <col min="4" max="5" width="4.7109375" style="93" customWidth="1"/>
    <col min="6" max="6" width="1.7109375" style="93" customWidth="1"/>
    <col min="7" max="8" width="4.7109375" style="93" customWidth="1"/>
    <col min="9" max="9" width="1.7109375" style="93" customWidth="1"/>
    <col min="10" max="10" width="4.7109375" style="93" customWidth="1"/>
    <col min="11" max="11" width="1.7109375" style="92" customWidth="1"/>
    <col min="12" max="13" width="13.28125" style="92" customWidth="1"/>
    <col min="14" max="15" width="4.7109375" style="93" customWidth="1"/>
    <col min="16" max="16" width="1.7109375" style="93" customWidth="1"/>
    <col min="17" max="18" width="4.7109375" style="93" customWidth="1"/>
    <col min="19" max="19" width="1.7109375" style="93" customWidth="1"/>
    <col min="20" max="20" width="4.7109375" style="93" customWidth="1"/>
    <col min="21" max="21" width="1.7109375" style="92" customWidth="1"/>
    <col min="22" max="23" width="13.28125" style="92" customWidth="1"/>
    <col min="24" max="25" width="4.7109375" style="93" customWidth="1"/>
    <col min="26" max="26" width="1.7109375" style="93" customWidth="1"/>
    <col min="27" max="28" width="4.7109375" style="93" customWidth="1"/>
    <col min="29" max="29" width="1.7109375" style="93" customWidth="1"/>
    <col min="30" max="30" width="4.7109375" style="93" customWidth="1"/>
    <col min="31" max="31" width="44.28125" style="92" customWidth="1"/>
    <col min="32" max="16384" width="9.140625" style="92" customWidth="1"/>
  </cols>
  <sheetData>
    <row r="1" ht="8.25" customHeight="1" thickBot="1"/>
    <row r="2" spans="2:30" ht="12" customHeight="1" thickBot="1">
      <c r="B2" s="160" t="s">
        <v>278</v>
      </c>
      <c r="C2" s="161"/>
      <c r="D2" s="95" t="s">
        <v>235</v>
      </c>
      <c r="E2" s="95" t="s">
        <v>230</v>
      </c>
      <c r="F2" s="96"/>
      <c r="G2" s="94" t="s">
        <v>231</v>
      </c>
      <c r="H2" s="95" t="s">
        <v>232</v>
      </c>
      <c r="I2" s="96"/>
      <c r="J2" s="97" t="s">
        <v>233</v>
      </c>
      <c r="L2" s="160" t="s">
        <v>279</v>
      </c>
      <c r="M2" s="161"/>
      <c r="N2" s="95" t="s">
        <v>235</v>
      </c>
      <c r="O2" s="95" t="s">
        <v>230</v>
      </c>
      <c r="P2" s="96"/>
      <c r="Q2" s="94" t="s">
        <v>231</v>
      </c>
      <c r="R2" s="95" t="s">
        <v>232</v>
      </c>
      <c r="S2" s="96"/>
      <c r="T2" s="97" t="s">
        <v>233</v>
      </c>
      <c r="V2" s="160" t="s">
        <v>280</v>
      </c>
      <c r="W2" s="161"/>
      <c r="X2" s="95" t="s">
        <v>235</v>
      </c>
      <c r="Y2" s="95" t="s">
        <v>230</v>
      </c>
      <c r="Z2" s="96"/>
      <c r="AA2" s="94" t="s">
        <v>231</v>
      </c>
      <c r="AB2" s="95" t="s">
        <v>232</v>
      </c>
      <c r="AC2" s="96"/>
      <c r="AD2" s="97" t="s">
        <v>233</v>
      </c>
    </row>
    <row r="3" spans="2:30" ht="12" customHeight="1">
      <c r="B3" s="98"/>
      <c r="C3" s="99"/>
      <c r="D3" s="162"/>
      <c r="E3" s="162"/>
      <c r="F3" s="168" t="s">
        <v>234</v>
      </c>
      <c r="G3" s="164"/>
      <c r="H3" s="162"/>
      <c r="I3" s="168" t="s">
        <v>234</v>
      </c>
      <c r="J3" s="166"/>
      <c r="L3" s="98"/>
      <c r="M3" s="99"/>
      <c r="N3" s="162"/>
      <c r="O3" s="162"/>
      <c r="P3" s="168" t="s">
        <v>234</v>
      </c>
      <c r="Q3" s="164"/>
      <c r="R3" s="162"/>
      <c r="S3" s="168" t="s">
        <v>234</v>
      </c>
      <c r="T3" s="166"/>
      <c r="V3" s="98"/>
      <c r="W3" s="99"/>
      <c r="X3" s="162"/>
      <c r="Y3" s="162"/>
      <c r="Z3" s="168" t="s">
        <v>234</v>
      </c>
      <c r="AA3" s="164"/>
      <c r="AB3" s="162"/>
      <c r="AC3" s="168" t="s">
        <v>234</v>
      </c>
      <c r="AD3" s="166"/>
    </row>
    <row r="4" spans="2:30" ht="12" customHeight="1">
      <c r="B4" s="100"/>
      <c r="C4" s="101"/>
      <c r="D4" s="163"/>
      <c r="E4" s="163"/>
      <c r="F4" s="169"/>
      <c r="G4" s="165"/>
      <c r="H4" s="163"/>
      <c r="I4" s="169"/>
      <c r="J4" s="167"/>
      <c r="L4" s="100"/>
      <c r="M4" s="101"/>
      <c r="N4" s="163"/>
      <c r="O4" s="163"/>
      <c r="P4" s="169"/>
      <c r="Q4" s="165"/>
      <c r="R4" s="163"/>
      <c r="S4" s="169"/>
      <c r="T4" s="167"/>
      <c r="V4" s="100"/>
      <c r="W4" s="101"/>
      <c r="X4" s="163"/>
      <c r="Y4" s="163"/>
      <c r="Z4" s="169"/>
      <c r="AA4" s="165"/>
      <c r="AB4" s="163"/>
      <c r="AC4" s="169"/>
      <c r="AD4" s="167"/>
    </row>
    <row r="5" spans="2:30" ht="12" customHeight="1">
      <c r="B5" s="102"/>
      <c r="C5" s="103"/>
      <c r="D5" s="170"/>
      <c r="E5" s="170"/>
      <c r="F5" s="171" t="s">
        <v>234</v>
      </c>
      <c r="G5" s="172"/>
      <c r="H5" s="170"/>
      <c r="I5" s="171" t="s">
        <v>234</v>
      </c>
      <c r="J5" s="173"/>
      <c r="L5" s="102"/>
      <c r="M5" s="103"/>
      <c r="N5" s="170"/>
      <c r="O5" s="170"/>
      <c r="P5" s="171" t="s">
        <v>234</v>
      </c>
      <c r="Q5" s="172"/>
      <c r="R5" s="170"/>
      <c r="S5" s="171" t="s">
        <v>234</v>
      </c>
      <c r="T5" s="173"/>
      <c r="V5" s="102"/>
      <c r="W5" s="103"/>
      <c r="X5" s="170"/>
      <c r="Y5" s="170"/>
      <c r="Z5" s="171" t="s">
        <v>234</v>
      </c>
      <c r="AA5" s="172"/>
      <c r="AB5" s="170"/>
      <c r="AC5" s="171" t="s">
        <v>234</v>
      </c>
      <c r="AD5" s="173"/>
    </row>
    <row r="6" spans="2:30" ht="12" customHeight="1">
      <c r="B6" s="100"/>
      <c r="C6" s="101"/>
      <c r="D6" s="163"/>
      <c r="E6" s="163"/>
      <c r="F6" s="169"/>
      <c r="G6" s="165"/>
      <c r="H6" s="163"/>
      <c r="I6" s="169"/>
      <c r="J6" s="167"/>
      <c r="L6" s="100"/>
      <c r="M6" s="101"/>
      <c r="N6" s="163"/>
      <c r="O6" s="163"/>
      <c r="P6" s="169"/>
      <c r="Q6" s="165"/>
      <c r="R6" s="163"/>
      <c r="S6" s="169"/>
      <c r="T6" s="167"/>
      <c r="V6" s="100"/>
      <c r="W6" s="101"/>
      <c r="X6" s="163"/>
      <c r="Y6" s="163"/>
      <c r="Z6" s="169"/>
      <c r="AA6" s="165"/>
      <c r="AB6" s="163"/>
      <c r="AC6" s="169"/>
      <c r="AD6" s="167"/>
    </row>
    <row r="7" spans="2:30" ht="12" customHeight="1">
      <c r="B7" s="102"/>
      <c r="C7" s="103"/>
      <c r="D7" s="170"/>
      <c r="E7" s="170"/>
      <c r="F7" s="171" t="s">
        <v>234</v>
      </c>
      <c r="G7" s="172"/>
      <c r="H7" s="170"/>
      <c r="I7" s="171" t="s">
        <v>234</v>
      </c>
      <c r="J7" s="173"/>
      <c r="L7" s="102"/>
      <c r="M7" s="103"/>
      <c r="N7" s="170"/>
      <c r="O7" s="170"/>
      <c r="P7" s="171" t="s">
        <v>234</v>
      </c>
      <c r="Q7" s="172"/>
      <c r="R7" s="170"/>
      <c r="S7" s="171" t="s">
        <v>234</v>
      </c>
      <c r="T7" s="173"/>
      <c r="V7" s="102"/>
      <c r="W7" s="103"/>
      <c r="X7" s="170"/>
      <c r="Y7" s="170"/>
      <c r="Z7" s="171" t="s">
        <v>234</v>
      </c>
      <c r="AA7" s="172"/>
      <c r="AB7" s="170"/>
      <c r="AC7" s="171" t="s">
        <v>234</v>
      </c>
      <c r="AD7" s="173"/>
    </row>
    <row r="8" spans="2:30" ht="12" customHeight="1">
      <c r="B8" s="100"/>
      <c r="C8" s="101"/>
      <c r="D8" s="163"/>
      <c r="E8" s="163"/>
      <c r="F8" s="169"/>
      <c r="G8" s="165"/>
      <c r="H8" s="163"/>
      <c r="I8" s="169"/>
      <c r="J8" s="167"/>
      <c r="L8" s="100"/>
      <c r="M8" s="101"/>
      <c r="N8" s="163"/>
      <c r="O8" s="163"/>
      <c r="P8" s="169"/>
      <c r="Q8" s="165"/>
      <c r="R8" s="163"/>
      <c r="S8" s="169"/>
      <c r="T8" s="167"/>
      <c r="V8" s="100"/>
      <c r="W8" s="101"/>
      <c r="X8" s="163"/>
      <c r="Y8" s="163"/>
      <c r="Z8" s="169"/>
      <c r="AA8" s="165"/>
      <c r="AB8" s="163"/>
      <c r="AC8" s="169"/>
      <c r="AD8" s="167"/>
    </row>
    <row r="9" spans="2:30" ht="12" customHeight="1">
      <c r="B9" s="102"/>
      <c r="C9" s="103"/>
      <c r="D9" s="170"/>
      <c r="E9" s="170"/>
      <c r="F9" s="171" t="s">
        <v>234</v>
      </c>
      <c r="G9" s="172"/>
      <c r="H9" s="170"/>
      <c r="I9" s="171" t="s">
        <v>234</v>
      </c>
      <c r="J9" s="173"/>
      <c r="L9" s="102"/>
      <c r="M9" s="103"/>
      <c r="N9" s="170"/>
      <c r="O9" s="170"/>
      <c r="P9" s="171" t="s">
        <v>234</v>
      </c>
      <c r="Q9" s="172"/>
      <c r="R9" s="170"/>
      <c r="S9" s="171" t="s">
        <v>234</v>
      </c>
      <c r="T9" s="173"/>
      <c r="V9" s="102"/>
      <c r="W9" s="103"/>
      <c r="X9" s="170"/>
      <c r="Y9" s="170"/>
      <c r="Z9" s="171" t="s">
        <v>234</v>
      </c>
      <c r="AA9" s="172"/>
      <c r="AB9" s="170"/>
      <c r="AC9" s="171" t="s">
        <v>234</v>
      </c>
      <c r="AD9" s="173"/>
    </row>
    <row r="10" spans="2:30" ht="12" customHeight="1">
      <c r="B10" s="100"/>
      <c r="C10" s="101"/>
      <c r="D10" s="163"/>
      <c r="E10" s="163"/>
      <c r="F10" s="169"/>
      <c r="G10" s="165"/>
      <c r="H10" s="163"/>
      <c r="I10" s="169"/>
      <c r="J10" s="167"/>
      <c r="L10" s="100"/>
      <c r="M10" s="101"/>
      <c r="N10" s="163"/>
      <c r="O10" s="163"/>
      <c r="P10" s="169"/>
      <c r="Q10" s="165"/>
      <c r="R10" s="163"/>
      <c r="S10" s="169"/>
      <c r="T10" s="167"/>
      <c r="V10" s="100"/>
      <c r="W10" s="101"/>
      <c r="X10" s="163"/>
      <c r="Y10" s="163"/>
      <c r="Z10" s="169"/>
      <c r="AA10" s="165"/>
      <c r="AB10" s="163"/>
      <c r="AC10" s="169"/>
      <c r="AD10" s="167"/>
    </row>
    <row r="11" spans="2:30" ht="12" customHeight="1">
      <c r="B11" s="102"/>
      <c r="C11" s="103"/>
      <c r="D11" s="170"/>
      <c r="E11" s="170"/>
      <c r="F11" s="171" t="s">
        <v>234</v>
      </c>
      <c r="G11" s="172"/>
      <c r="H11" s="170"/>
      <c r="I11" s="171" t="s">
        <v>234</v>
      </c>
      <c r="J11" s="173"/>
      <c r="L11" s="102"/>
      <c r="M11" s="103"/>
      <c r="N11" s="170"/>
      <c r="O11" s="170"/>
      <c r="P11" s="171" t="s">
        <v>234</v>
      </c>
      <c r="Q11" s="172"/>
      <c r="R11" s="170"/>
      <c r="S11" s="171" t="s">
        <v>234</v>
      </c>
      <c r="T11" s="173"/>
      <c r="V11" s="102"/>
      <c r="W11" s="103"/>
      <c r="X11" s="170"/>
      <c r="Y11" s="170"/>
      <c r="Z11" s="171" t="s">
        <v>234</v>
      </c>
      <c r="AA11" s="172"/>
      <c r="AB11" s="170"/>
      <c r="AC11" s="171" t="s">
        <v>234</v>
      </c>
      <c r="AD11" s="173"/>
    </row>
    <row r="12" spans="2:30" ht="12" customHeight="1">
      <c r="B12" s="100"/>
      <c r="C12" s="101"/>
      <c r="D12" s="163"/>
      <c r="E12" s="163"/>
      <c r="F12" s="169"/>
      <c r="G12" s="165"/>
      <c r="H12" s="163"/>
      <c r="I12" s="169"/>
      <c r="J12" s="167"/>
      <c r="L12" s="100"/>
      <c r="M12" s="101"/>
      <c r="N12" s="163"/>
      <c r="O12" s="163"/>
      <c r="P12" s="169"/>
      <c r="Q12" s="165"/>
      <c r="R12" s="163"/>
      <c r="S12" s="169"/>
      <c r="T12" s="167"/>
      <c r="V12" s="100"/>
      <c r="W12" s="101"/>
      <c r="X12" s="163"/>
      <c r="Y12" s="163"/>
      <c r="Z12" s="169"/>
      <c r="AA12" s="165"/>
      <c r="AB12" s="163"/>
      <c r="AC12" s="169"/>
      <c r="AD12" s="167"/>
    </row>
    <row r="13" spans="2:30" ht="12" customHeight="1">
      <c r="B13" s="102"/>
      <c r="C13" s="103"/>
      <c r="D13" s="170"/>
      <c r="E13" s="170"/>
      <c r="F13" s="171" t="s">
        <v>234</v>
      </c>
      <c r="G13" s="172"/>
      <c r="H13" s="170"/>
      <c r="I13" s="171" t="s">
        <v>234</v>
      </c>
      <c r="J13" s="173"/>
      <c r="L13" s="102"/>
      <c r="M13" s="103"/>
      <c r="N13" s="170"/>
      <c r="O13" s="170"/>
      <c r="P13" s="171" t="s">
        <v>234</v>
      </c>
      <c r="Q13" s="172"/>
      <c r="R13" s="170"/>
      <c r="S13" s="171" t="s">
        <v>234</v>
      </c>
      <c r="T13" s="173"/>
      <c r="V13" s="102"/>
      <c r="W13" s="103"/>
      <c r="X13" s="170"/>
      <c r="Y13" s="170"/>
      <c r="Z13" s="171" t="s">
        <v>234</v>
      </c>
      <c r="AA13" s="172"/>
      <c r="AB13" s="170"/>
      <c r="AC13" s="171" t="s">
        <v>234</v>
      </c>
      <c r="AD13" s="173"/>
    </row>
    <row r="14" spans="2:30" ht="12" customHeight="1" thickBot="1">
      <c r="B14" s="104"/>
      <c r="C14" s="105"/>
      <c r="D14" s="174"/>
      <c r="E14" s="174"/>
      <c r="F14" s="175"/>
      <c r="G14" s="177"/>
      <c r="H14" s="174"/>
      <c r="I14" s="175"/>
      <c r="J14" s="176"/>
      <c r="L14" s="104"/>
      <c r="M14" s="105"/>
      <c r="N14" s="174"/>
      <c r="O14" s="174"/>
      <c r="P14" s="175"/>
      <c r="Q14" s="177"/>
      <c r="R14" s="174"/>
      <c r="S14" s="175"/>
      <c r="T14" s="176"/>
      <c r="V14" s="104"/>
      <c r="W14" s="105"/>
      <c r="X14" s="174"/>
      <c r="Y14" s="174"/>
      <c r="Z14" s="175"/>
      <c r="AA14" s="177"/>
      <c r="AB14" s="174"/>
      <c r="AC14" s="175"/>
      <c r="AD14" s="176"/>
    </row>
    <row r="15" spans="2:30" ht="12" customHeight="1">
      <c r="B15" s="182" t="s">
        <v>287</v>
      </c>
      <c r="C15" s="178"/>
      <c r="D15" s="170"/>
      <c r="E15" s="170"/>
      <c r="F15" s="171" t="s">
        <v>234</v>
      </c>
      <c r="G15" s="172"/>
      <c r="H15" s="170"/>
      <c r="I15" s="171" t="s">
        <v>234</v>
      </c>
      <c r="J15" s="173"/>
      <c r="L15" s="182" t="s">
        <v>287</v>
      </c>
      <c r="M15" s="178"/>
      <c r="N15" s="170"/>
      <c r="O15" s="170"/>
      <c r="P15" s="171" t="s">
        <v>234</v>
      </c>
      <c r="Q15" s="172"/>
      <c r="R15" s="170"/>
      <c r="S15" s="171" t="s">
        <v>234</v>
      </c>
      <c r="T15" s="173"/>
      <c r="V15" s="182" t="s">
        <v>287</v>
      </c>
      <c r="W15" s="178"/>
      <c r="X15" s="170"/>
      <c r="Y15" s="170"/>
      <c r="Z15" s="171" t="s">
        <v>234</v>
      </c>
      <c r="AA15" s="172"/>
      <c r="AB15" s="170"/>
      <c r="AC15" s="171" t="s">
        <v>234</v>
      </c>
      <c r="AD15" s="173"/>
    </row>
    <row r="16" spans="2:30" ht="12" customHeight="1" thickBot="1">
      <c r="B16" s="183"/>
      <c r="C16" s="179"/>
      <c r="D16" s="174"/>
      <c r="E16" s="174"/>
      <c r="F16" s="175"/>
      <c r="G16" s="177"/>
      <c r="H16" s="174"/>
      <c r="I16" s="175"/>
      <c r="J16" s="176"/>
      <c r="L16" s="183"/>
      <c r="M16" s="179"/>
      <c r="N16" s="174"/>
      <c r="O16" s="174"/>
      <c r="P16" s="175"/>
      <c r="Q16" s="177"/>
      <c r="R16" s="174"/>
      <c r="S16" s="175"/>
      <c r="T16" s="176"/>
      <c r="V16" s="183"/>
      <c r="W16" s="179"/>
      <c r="X16" s="174"/>
      <c r="Y16" s="174"/>
      <c r="Z16" s="175"/>
      <c r="AA16" s="177"/>
      <c r="AB16" s="174"/>
      <c r="AC16" s="175"/>
      <c r="AD16" s="176"/>
    </row>
    <row r="17" spans="2:30" ht="12.75" customHeight="1">
      <c r="B17" s="110" t="s">
        <v>288</v>
      </c>
      <c r="C17" s="180" t="s">
        <v>289</v>
      </c>
      <c r="D17" s="170"/>
      <c r="E17" s="170"/>
      <c r="F17" s="171" t="s">
        <v>234</v>
      </c>
      <c r="G17" s="172"/>
      <c r="H17" s="170"/>
      <c r="I17" s="171" t="s">
        <v>234</v>
      </c>
      <c r="J17" s="173"/>
      <c r="L17" s="110" t="s">
        <v>288</v>
      </c>
      <c r="M17" s="180" t="s">
        <v>289</v>
      </c>
      <c r="N17" s="170"/>
      <c r="O17" s="170"/>
      <c r="P17" s="171" t="s">
        <v>234</v>
      </c>
      <c r="Q17" s="172"/>
      <c r="R17" s="170"/>
      <c r="S17" s="171" t="s">
        <v>234</v>
      </c>
      <c r="T17" s="173"/>
      <c r="V17" s="110" t="s">
        <v>288</v>
      </c>
      <c r="W17" s="180" t="s">
        <v>289</v>
      </c>
      <c r="X17" s="170"/>
      <c r="Y17" s="170"/>
      <c r="Z17" s="171" t="s">
        <v>234</v>
      </c>
      <c r="AA17" s="172"/>
      <c r="AB17" s="170"/>
      <c r="AC17" s="171" t="s">
        <v>234</v>
      </c>
      <c r="AD17" s="173"/>
    </row>
    <row r="18" spans="2:30" ht="13.5" thickBot="1">
      <c r="B18" s="111"/>
      <c r="C18" s="181"/>
      <c r="D18" s="174"/>
      <c r="E18" s="174"/>
      <c r="F18" s="175"/>
      <c r="G18" s="177"/>
      <c r="H18" s="174"/>
      <c r="I18" s="175"/>
      <c r="J18" s="176"/>
      <c r="L18" s="111"/>
      <c r="M18" s="181"/>
      <c r="N18" s="174"/>
      <c r="O18" s="174"/>
      <c r="P18" s="175"/>
      <c r="Q18" s="177"/>
      <c r="R18" s="174"/>
      <c r="S18" s="175"/>
      <c r="T18" s="176"/>
      <c r="V18" s="111"/>
      <c r="W18" s="181"/>
      <c r="X18" s="174"/>
      <c r="Y18" s="174"/>
      <c r="Z18" s="175"/>
      <c r="AA18" s="177"/>
      <c r="AB18" s="174"/>
      <c r="AC18" s="175"/>
      <c r="AD18" s="176"/>
    </row>
    <row r="19" ht="8.25" customHeight="1" thickBot="1"/>
    <row r="20" spans="2:30" ht="13.5" thickBot="1">
      <c r="B20" s="160" t="s">
        <v>283</v>
      </c>
      <c r="C20" s="161"/>
      <c r="D20" s="95" t="s">
        <v>235</v>
      </c>
      <c r="E20" s="95" t="s">
        <v>230</v>
      </c>
      <c r="F20" s="96"/>
      <c r="G20" s="94" t="s">
        <v>231</v>
      </c>
      <c r="H20" s="95" t="s">
        <v>232</v>
      </c>
      <c r="I20" s="96"/>
      <c r="J20" s="97" t="s">
        <v>233</v>
      </c>
      <c r="L20" s="160" t="s">
        <v>282</v>
      </c>
      <c r="M20" s="161"/>
      <c r="N20" s="95" t="s">
        <v>235</v>
      </c>
      <c r="O20" s="95" t="s">
        <v>230</v>
      </c>
      <c r="P20" s="96"/>
      <c r="Q20" s="94" t="s">
        <v>231</v>
      </c>
      <c r="R20" s="95" t="s">
        <v>232</v>
      </c>
      <c r="S20" s="96"/>
      <c r="T20" s="97" t="s">
        <v>233</v>
      </c>
      <c r="V20" s="160" t="s">
        <v>281</v>
      </c>
      <c r="W20" s="161"/>
      <c r="X20" s="95" t="s">
        <v>235</v>
      </c>
      <c r="Y20" s="95" t="s">
        <v>230</v>
      </c>
      <c r="Z20" s="96"/>
      <c r="AA20" s="94" t="s">
        <v>231</v>
      </c>
      <c r="AB20" s="95" t="s">
        <v>232</v>
      </c>
      <c r="AC20" s="96"/>
      <c r="AD20" s="97" t="s">
        <v>233</v>
      </c>
    </row>
    <row r="21" spans="2:30" ht="12.75">
      <c r="B21" s="98"/>
      <c r="C21" s="106"/>
      <c r="D21" s="162"/>
      <c r="E21" s="162"/>
      <c r="F21" s="168" t="s">
        <v>234</v>
      </c>
      <c r="G21" s="164"/>
      <c r="H21" s="162"/>
      <c r="I21" s="168" t="s">
        <v>234</v>
      </c>
      <c r="J21" s="166"/>
      <c r="L21" s="98"/>
      <c r="M21" s="106"/>
      <c r="N21" s="162"/>
      <c r="O21" s="162"/>
      <c r="P21" s="168" t="s">
        <v>234</v>
      </c>
      <c r="Q21" s="164"/>
      <c r="R21" s="162"/>
      <c r="S21" s="168" t="s">
        <v>234</v>
      </c>
      <c r="T21" s="166"/>
      <c r="V21" s="98"/>
      <c r="W21" s="106"/>
      <c r="X21" s="162"/>
      <c r="Y21" s="162"/>
      <c r="Z21" s="168" t="s">
        <v>234</v>
      </c>
      <c r="AA21" s="164"/>
      <c r="AB21" s="162"/>
      <c r="AC21" s="168" t="s">
        <v>234</v>
      </c>
      <c r="AD21" s="166"/>
    </row>
    <row r="22" spans="2:30" ht="12.75">
      <c r="B22" s="100"/>
      <c r="C22" s="107"/>
      <c r="D22" s="163"/>
      <c r="E22" s="163"/>
      <c r="F22" s="169"/>
      <c r="G22" s="165"/>
      <c r="H22" s="163"/>
      <c r="I22" s="169"/>
      <c r="J22" s="167"/>
      <c r="L22" s="100"/>
      <c r="M22" s="107"/>
      <c r="N22" s="163"/>
      <c r="O22" s="163"/>
      <c r="P22" s="169"/>
      <c r="Q22" s="165"/>
      <c r="R22" s="163"/>
      <c r="S22" s="169"/>
      <c r="T22" s="167"/>
      <c r="V22" s="100"/>
      <c r="W22" s="107"/>
      <c r="X22" s="163"/>
      <c r="Y22" s="163"/>
      <c r="Z22" s="169"/>
      <c r="AA22" s="165"/>
      <c r="AB22" s="163"/>
      <c r="AC22" s="169"/>
      <c r="AD22" s="167"/>
    </row>
    <row r="23" spans="2:30" ht="12.75">
      <c r="B23" s="102"/>
      <c r="C23" s="108"/>
      <c r="D23" s="170"/>
      <c r="E23" s="170"/>
      <c r="F23" s="171" t="s">
        <v>234</v>
      </c>
      <c r="G23" s="172"/>
      <c r="H23" s="170"/>
      <c r="I23" s="171" t="s">
        <v>234</v>
      </c>
      <c r="J23" s="173"/>
      <c r="L23" s="102"/>
      <c r="M23" s="108"/>
      <c r="N23" s="170"/>
      <c r="O23" s="170"/>
      <c r="P23" s="171" t="s">
        <v>234</v>
      </c>
      <c r="Q23" s="172"/>
      <c r="R23" s="170"/>
      <c r="S23" s="171" t="s">
        <v>234</v>
      </c>
      <c r="T23" s="173"/>
      <c r="V23" s="102"/>
      <c r="W23" s="108"/>
      <c r="X23" s="170"/>
      <c r="Y23" s="170"/>
      <c r="Z23" s="171" t="s">
        <v>234</v>
      </c>
      <c r="AA23" s="172"/>
      <c r="AB23" s="170"/>
      <c r="AC23" s="171" t="s">
        <v>234</v>
      </c>
      <c r="AD23" s="173"/>
    </row>
    <row r="24" spans="2:30" ht="12.75">
      <c r="B24" s="100"/>
      <c r="C24" s="107"/>
      <c r="D24" s="163"/>
      <c r="E24" s="163"/>
      <c r="F24" s="169"/>
      <c r="G24" s="165"/>
      <c r="H24" s="163"/>
      <c r="I24" s="169"/>
      <c r="J24" s="167"/>
      <c r="L24" s="100"/>
      <c r="M24" s="107"/>
      <c r="N24" s="163"/>
      <c r="O24" s="163"/>
      <c r="P24" s="169"/>
      <c r="Q24" s="165"/>
      <c r="R24" s="163"/>
      <c r="S24" s="169"/>
      <c r="T24" s="167"/>
      <c r="V24" s="100"/>
      <c r="W24" s="107"/>
      <c r="X24" s="163"/>
      <c r="Y24" s="163"/>
      <c r="Z24" s="169"/>
      <c r="AA24" s="165"/>
      <c r="AB24" s="163"/>
      <c r="AC24" s="169"/>
      <c r="AD24" s="167"/>
    </row>
    <row r="25" spans="2:30" ht="12.75">
      <c r="B25" s="102"/>
      <c r="C25" s="108"/>
      <c r="D25" s="170"/>
      <c r="E25" s="170"/>
      <c r="F25" s="171" t="s">
        <v>234</v>
      </c>
      <c r="G25" s="172"/>
      <c r="H25" s="170"/>
      <c r="I25" s="171" t="s">
        <v>234</v>
      </c>
      <c r="J25" s="173"/>
      <c r="L25" s="102"/>
      <c r="M25" s="108"/>
      <c r="N25" s="170"/>
      <c r="O25" s="170"/>
      <c r="P25" s="171" t="s">
        <v>234</v>
      </c>
      <c r="Q25" s="172"/>
      <c r="R25" s="170"/>
      <c r="S25" s="171" t="s">
        <v>234</v>
      </c>
      <c r="T25" s="173"/>
      <c r="V25" s="102"/>
      <c r="W25" s="108"/>
      <c r="X25" s="170"/>
      <c r="Y25" s="170"/>
      <c r="Z25" s="171" t="s">
        <v>234</v>
      </c>
      <c r="AA25" s="172"/>
      <c r="AB25" s="170"/>
      <c r="AC25" s="171" t="s">
        <v>234</v>
      </c>
      <c r="AD25" s="173"/>
    </row>
    <row r="26" spans="2:30" ht="12.75">
      <c r="B26" s="100"/>
      <c r="C26" s="107"/>
      <c r="D26" s="163"/>
      <c r="E26" s="163"/>
      <c r="F26" s="169"/>
      <c r="G26" s="165"/>
      <c r="H26" s="163"/>
      <c r="I26" s="169"/>
      <c r="J26" s="167"/>
      <c r="L26" s="100"/>
      <c r="M26" s="107"/>
      <c r="N26" s="163"/>
      <c r="O26" s="163"/>
      <c r="P26" s="169"/>
      <c r="Q26" s="165"/>
      <c r="R26" s="163"/>
      <c r="S26" s="169"/>
      <c r="T26" s="167"/>
      <c r="V26" s="100"/>
      <c r="W26" s="107"/>
      <c r="X26" s="163"/>
      <c r="Y26" s="163"/>
      <c r="Z26" s="169"/>
      <c r="AA26" s="165"/>
      <c r="AB26" s="163"/>
      <c r="AC26" s="169"/>
      <c r="AD26" s="167"/>
    </row>
    <row r="27" spans="2:30" ht="12.75">
      <c r="B27" s="102"/>
      <c r="C27" s="108"/>
      <c r="D27" s="170"/>
      <c r="E27" s="170"/>
      <c r="F27" s="171" t="s">
        <v>234</v>
      </c>
      <c r="G27" s="172"/>
      <c r="H27" s="170"/>
      <c r="I27" s="171" t="s">
        <v>234</v>
      </c>
      <c r="J27" s="173"/>
      <c r="L27" s="102"/>
      <c r="M27" s="108"/>
      <c r="N27" s="170"/>
      <c r="O27" s="170"/>
      <c r="P27" s="171" t="s">
        <v>234</v>
      </c>
      <c r="Q27" s="172"/>
      <c r="R27" s="170"/>
      <c r="S27" s="171" t="s">
        <v>234</v>
      </c>
      <c r="T27" s="173"/>
      <c r="V27" s="102"/>
      <c r="W27" s="108"/>
      <c r="X27" s="170"/>
      <c r="Y27" s="170"/>
      <c r="Z27" s="171" t="s">
        <v>234</v>
      </c>
      <c r="AA27" s="172"/>
      <c r="AB27" s="170"/>
      <c r="AC27" s="171" t="s">
        <v>234</v>
      </c>
      <c r="AD27" s="173"/>
    </row>
    <row r="28" spans="2:30" ht="12.75">
      <c r="B28" s="100"/>
      <c r="C28" s="107"/>
      <c r="D28" s="163"/>
      <c r="E28" s="163"/>
      <c r="F28" s="169"/>
      <c r="G28" s="165"/>
      <c r="H28" s="163"/>
      <c r="I28" s="169"/>
      <c r="J28" s="167"/>
      <c r="L28" s="100"/>
      <c r="M28" s="107"/>
      <c r="N28" s="163"/>
      <c r="O28" s="163"/>
      <c r="P28" s="169"/>
      <c r="Q28" s="165"/>
      <c r="R28" s="163"/>
      <c r="S28" s="169"/>
      <c r="T28" s="167"/>
      <c r="V28" s="100"/>
      <c r="W28" s="107"/>
      <c r="X28" s="163"/>
      <c r="Y28" s="163"/>
      <c r="Z28" s="169"/>
      <c r="AA28" s="165"/>
      <c r="AB28" s="163"/>
      <c r="AC28" s="169"/>
      <c r="AD28" s="167"/>
    </row>
    <row r="29" spans="2:30" ht="12.75">
      <c r="B29" s="102"/>
      <c r="C29" s="108"/>
      <c r="D29" s="170"/>
      <c r="E29" s="170"/>
      <c r="F29" s="171" t="s">
        <v>234</v>
      </c>
      <c r="G29" s="172"/>
      <c r="H29" s="170"/>
      <c r="I29" s="171" t="s">
        <v>234</v>
      </c>
      <c r="J29" s="173"/>
      <c r="L29" s="102"/>
      <c r="M29" s="108"/>
      <c r="N29" s="170"/>
      <c r="O29" s="170"/>
      <c r="P29" s="171" t="s">
        <v>234</v>
      </c>
      <c r="Q29" s="172"/>
      <c r="R29" s="170"/>
      <c r="S29" s="171" t="s">
        <v>234</v>
      </c>
      <c r="T29" s="173"/>
      <c r="V29" s="102"/>
      <c r="W29" s="108"/>
      <c r="X29" s="170"/>
      <c r="Y29" s="170"/>
      <c r="Z29" s="171" t="s">
        <v>234</v>
      </c>
      <c r="AA29" s="172"/>
      <c r="AB29" s="170"/>
      <c r="AC29" s="171" t="s">
        <v>234</v>
      </c>
      <c r="AD29" s="173"/>
    </row>
    <row r="30" spans="2:30" ht="12.75">
      <c r="B30" s="100"/>
      <c r="C30" s="107"/>
      <c r="D30" s="163"/>
      <c r="E30" s="163"/>
      <c r="F30" s="169"/>
      <c r="G30" s="165"/>
      <c r="H30" s="163"/>
      <c r="I30" s="169"/>
      <c r="J30" s="167"/>
      <c r="L30" s="100"/>
      <c r="M30" s="107"/>
      <c r="N30" s="163"/>
      <c r="O30" s="163"/>
      <c r="P30" s="169"/>
      <c r="Q30" s="165"/>
      <c r="R30" s="163"/>
      <c r="S30" s="169"/>
      <c r="T30" s="167"/>
      <c r="V30" s="100"/>
      <c r="W30" s="107"/>
      <c r="X30" s="163"/>
      <c r="Y30" s="163"/>
      <c r="Z30" s="169"/>
      <c r="AA30" s="165"/>
      <c r="AB30" s="163"/>
      <c r="AC30" s="169"/>
      <c r="AD30" s="167"/>
    </row>
    <row r="31" spans="2:30" ht="12.75">
      <c r="B31" s="102"/>
      <c r="C31" s="108"/>
      <c r="D31" s="170"/>
      <c r="E31" s="170"/>
      <c r="F31" s="171" t="s">
        <v>234</v>
      </c>
      <c r="G31" s="172"/>
      <c r="H31" s="170"/>
      <c r="I31" s="171" t="s">
        <v>234</v>
      </c>
      <c r="J31" s="173"/>
      <c r="L31" s="102"/>
      <c r="M31" s="108"/>
      <c r="N31" s="170"/>
      <c r="O31" s="170"/>
      <c r="P31" s="171" t="s">
        <v>234</v>
      </c>
      <c r="Q31" s="172"/>
      <c r="R31" s="170"/>
      <c r="S31" s="171" t="s">
        <v>234</v>
      </c>
      <c r="T31" s="173"/>
      <c r="V31" s="102"/>
      <c r="W31" s="108"/>
      <c r="X31" s="170"/>
      <c r="Y31" s="170"/>
      <c r="Z31" s="171" t="s">
        <v>234</v>
      </c>
      <c r="AA31" s="172"/>
      <c r="AB31" s="170"/>
      <c r="AC31" s="171" t="s">
        <v>234</v>
      </c>
      <c r="AD31" s="173"/>
    </row>
    <row r="32" spans="2:30" ht="13.5" thickBot="1">
      <c r="B32" s="104"/>
      <c r="C32" s="109"/>
      <c r="D32" s="174"/>
      <c r="E32" s="174"/>
      <c r="F32" s="175"/>
      <c r="G32" s="177"/>
      <c r="H32" s="174"/>
      <c r="I32" s="175"/>
      <c r="J32" s="176"/>
      <c r="L32" s="104"/>
      <c r="M32" s="109"/>
      <c r="N32" s="174"/>
      <c r="O32" s="174"/>
      <c r="P32" s="175"/>
      <c r="Q32" s="177"/>
      <c r="R32" s="174"/>
      <c r="S32" s="175"/>
      <c r="T32" s="176"/>
      <c r="V32" s="104"/>
      <c r="W32" s="109"/>
      <c r="X32" s="174"/>
      <c r="Y32" s="174"/>
      <c r="Z32" s="175"/>
      <c r="AA32" s="177"/>
      <c r="AB32" s="174"/>
      <c r="AC32" s="175"/>
      <c r="AD32" s="176"/>
    </row>
    <row r="33" spans="2:30" ht="12.75" customHeight="1">
      <c r="B33" s="182" t="s">
        <v>287</v>
      </c>
      <c r="C33" s="178"/>
      <c r="D33" s="170"/>
      <c r="E33" s="170"/>
      <c r="F33" s="171" t="s">
        <v>234</v>
      </c>
      <c r="G33" s="172"/>
      <c r="H33" s="170"/>
      <c r="I33" s="171" t="s">
        <v>234</v>
      </c>
      <c r="J33" s="173"/>
      <c r="L33" s="182" t="s">
        <v>287</v>
      </c>
      <c r="M33" s="178"/>
      <c r="N33" s="170"/>
      <c r="O33" s="170"/>
      <c r="P33" s="171" t="s">
        <v>234</v>
      </c>
      <c r="Q33" s="172"/>
      <c r="R33" s="170"/>
      <c r="S33" s="171" t="s">
        <v>234</v>
      </c>
      <c r="T33" s="173"/>
      <c r="V33" s="182" t="s">
        <v>287</v>
      </c>
      <c r="W33" s="178"/>
      <c r="X33" s="170"/>
      <c r="Y33" s="170"/>
      <c r="Z33" s="171" t="s">
        <v>234</v>
      </c>
      <c r="AA33" s="172"/>
      <c r="AB33" s="170"/>
      <c r="AC33" s="171" t="s">
        <v>234</v>
      </c>
      <c r="AD33" s="173"/>
    </row>
    <row r="34" spans="2:30" ht="13.5" thickBot="1">
      <c r="B34" s="183"/>
      <c r="C34" s="179"/>
      <c r="D34" s="174"/>
      <c r="E34" s="174"/>
      <c r="F34" s="175"/>
      <c r="G34" s="177"/>
      <c r="H34" s="174"/>
      <c r="I34" s="175"/>
      <c r="J34" s="176"/>
      <c r="L34" s="183"/>
      <c r="M34" s="179"/>
      <c r="N34" s="174"/>
      <c r="O34" s="174"/>
      <c r="P34" s="175"/>
      <c r="Q34" s="177"/>
      <c r="R34" s="174"/>
      <c r="S34" s="175"/>
      <c r="T34" s="176"/>
      <c r="V34" s="183"/>
      <c r="W34" s="179"/>
      <c r="X34" s="174"/>
      <c r="Y34" s="174"/>
      <c r="Z34" s="175"/>
      <c r="AA34" s="177"/>
      <c r="AB34" s="174"/>
      <c r="AC34" s="175"/>
      <c r="AD34" s="176"/>
    </row>
    <row r="35" spans="2:30" ht="12.75" customHeight="1">
      <c r="B35" s="110" t="s">
        <v>288</v>
      </c>
      <c r="C35" s="180" t="s">
        <v>289</v>
      </c>
      <c r="D35" s="170"/>
      <c r="E35" s="170"/>
      <c r="F35" s="171" t="s">
        <v>234</v>
      </c>
      <c r="G35" s="172"/>
      <c r="H35" s="170"/>
      <c r="I35" s="171" t="s">
        <v>234</v>
      </c>
      <c r="J35" s="173"/>
      <c r="L35" s="110" t="s">
        <v>288</v>
      </c>
      <c r="M35" s="180" t="s">
        <v>289</v>
      </c>
      <c r="N35" s="170"/>
      <c r="O35" s="170"/>
      <c r="P35" s="171" t="s">
        <v>234</v>
      </c>
      <c r="Q35" s="172"/>
      <c r="R35" s="170"/>
      <c r="S35" s="171" t="s">
        <v>234</v>
      </c>
      <c r="T35" s="173"/>
      <c r="V35" s="110" t="s">
        <v>288</v>
      </c>
      <c r="W35" s="180" t="s">
        <v>289</v>
      </c>
      <c r="X35" s="170"/>
      <c r="Y35" s="170"/>
      <c r="Z35" s="171" t="s">
        <v>234</v>
      </c>
      <c r="AA35" s="172"/>
      <c r="AB35" s="170"/>
      <c r="AC35" s="171" t="s">
        <v>234</v>
      </c>
      <c r="AD35" s="173"/>
    </row>
    <row r="36" spans="2:30" ht="13.5" thickBot="1">
      <c r="B36" s="111"/>
      <c r="C36" s="181"/>
      <c r="D36" s="174"/>
      <c r="E36" s="174"/>
      <c r="F36" s="175"/>
      <c r="G36" s="177"/>
      <c r="H36" s="174"/>
      <c r="I36" s="175"/>
      <c r="J36" s="176"/>
      <c r="L36" s="111"/>
      <c r="M36" s="181"/>
      <c r="N36" s="174"/>
      <c r="O36" s="174"/>
      <c r="P36" s="175"/>
      <c r="Q36" s="177"/>
      <c r="R36" s="174"/>
      <c r="S36" s="175"/>
      <c r="T36" s="176"/>
      <c r="V36" s="111"/>
      <c r="W36" s="181"/>
      <c r="X36" s="174"/>
      <c r="Y36" s="174"/>
      <c r="Z36" s="175"/>
      <c r="AA36" s="177"/>
      <c r="AB36" s="174"/>
      <c r="AC36" s="175"/>
      <c r="AD36" s="176"/>
    </row>
    <row r="37" ht="8.25" customHeight="1" thickBot="1"/>
    <row r="38" spans="2:30" ht="13.5" thickBot="1">
      <c r="B38" s="160" t="s">
        <v>284</v>
      </c>
      <c r="C38" s="161"/>
      <c r="D38" s="95" t="s">
        <v>235</v>
      </c>
      <c r="E38" s="95" t="s">
        <v>230</v>
      </c>
      <c r="F38" s="96"/>
      <c r="G38" s="94" t="s">
        <v>231</v>
      </c>
      <c r="H38" s="95" t="s">
        <v>232</v>
      </c>
      <c r="I38" s="96"/>
      <c r="J38" s="97" t="s">
        <v>233</v>
      </c>
      <c r="L38" s="160" t="s">
        <v>285</v>
      </c>
      <c r="M38" s="184"/>
      <c r="N38" s="95" t="s">
        <v>235</v>
      </c>
      <c r="O38" s="95" t="s">
        <v>230</v>
      </c>
      <c r="P38" s="96"/>
      <c r="Q38" s="94" t="s">
        <v>231</v>
      </c>
      <c r="R38" s="95" t="s">
        <v>232</v>
      </c>
      <c r="S38" s="96"/>
      <c r="T38" s="97" t="s">
        <v>233</v>
      </c>
      <c r="V38" s="160" t="s">
        <v>286</v>
      </c>
      <c r="W38" s="161"/>
      <c r="X38" s="95" t="s">
        <v>235</v>
      </c>
      <c r="Y38" s="95" t="s">
        <v>230</v>
      </c>
      <c r="Z38" s="96"/>
      <c r="AA38" s="94" t="s">
        <v>231</v>
      </c>
      <c r="AB38" s="95" t="s">
        <v>232</v>
      </c>
      <c r="AC38" s="96"/>
      <c r="AD38" s="97" t="s">
        <v>233</v>
      </c>
    </row>
    <row r="39" spans="2:30" ht="12.75">
      <c r="B39" s="98"/>
      <c r="C39" s="99"/>
      <c r="D39" s="162"/>
      <c r="E39" s="162"/>
      <c r="F39" s="168" t="s">
        <v>234</v>
      </c>
      <c r="G39" s="164"/>
      <c r="H39" s="162"/>
      <c r="I39" s="168" t="s">
        <v>234</v>
      </c>
      <c r="J39" s="166"/>
      <c r="L39" s="98"/>
      <c r="M39" s="106"/>
      <c r="N39" s="162"/>
      <c r="O39" s="162"/>
      <c r="P39" s="168" t="s">
        <v>234</v>
      </c>
      <c r="Q39" s="164"/>
      <c r="R39" s="162"/>
      <c r="S39" s="168" t="s">
        <v>234</v>
      </c>
      <c r="T39" s="166"/>
      <c r="V39" s="98"/>
      <c r="W39" s="106"/>
      <c r="X39" s="162"/>
      <c r="Y39" s="162"/>
      <c r="Z39" s="168" t="s">
        <v>234</v>
      </c>
      <c r="AA39" s="164"/>
      <c r="AB39" s="162"/>
      <c r="AC39" s="168" t="s">
        <v>234</v>
      </c>
      <c r="AD39" s="166"/>
    </row>
    <row r="40" spans="2:30" ht="12.75">
      <c r="B40" s="100"/>
      <c r="C40" s="101"/>
      <c r="D40" s="163"/>
      <c r="E40" s="163"/>
      <c r="F40" s="169"/>
      <c r="G40" s="165"/>
      <c r="H40" s="163"/>
      <c r="I40" s="169"/>
      <c r="J40" s="167"/>
      <c r="L40" s="100"/>
      <c r="M40" s="107"/>
      <c r="N40" s="163"/>
      <c r="O40" s="163"/>
      <c r="P40" s="169"/>
      <c r="Q40" s="165"/>
      <c r="R40" s="163"/>
      <c r="S40" s="169"/>
      <c r="T40" s="167"/>
      <c r="V40" s="100"/>
      <c r="W40" s="107"/>
      <c r="X40" s="163"/>
      <c r="Y40" s="163"/>
      <c r="Z40" s="169"/>
      <c r="AA40" s="165"/>
      <c r="AB40" s="163"/>
      <c r="AC40" s="169"/>
      <c r="AD40" s="167"/>
    </row>
    <row r="41" spans="2:30" ht="12.75">
      <c r="B41" s="102"/>
      <c r="C41" s="103"/>
      <c r="D41" s="170"/>
      <c r="E41" s="170"/>
      <c r="F41" s="171" t="s">
        <v>234</v>
      </c>
      <c r="G41" s="172"/>
      <c r="H41" s="170"/>
      <c r="I41" s="171" t="s">
        <v>234</v>
      </c>
      <c r="J41" s="173"/>
      <c r="L41" s="102"/>
      <c r="M41" s="108"/>
      <c r="N41" s="170"/>
      <c r="O41" s="170"/>
      <c r="P41" s="171" t="s">
        <v>234</v>
      </c>
      <c r="Q41" s="172"/>
      <c r="R41" s="170"/>
      <c r="S41" s="171" t="s">
        <v>234</v>
      </c>
      <c r="T41" s="173"/>
      <c r="V41" s="102"/>
      <c r="W41" s="108"/>
      <c r="X41" s="170"/>
      <c r="Y41" s="170"/>
      <c r="Z41" s="171" t="s">
        <v>234</v>
      </c>
      <c r="AA41" s="172"/>
      <c r="AB41" s="170"/>
      <c r="AC41" s="171" t="s">
        <v>234</v>
      </c>
      <c r="AD41" s="173"/>
    </row>
    <row r="42" spans="2:30" ht="12.75">
      <c r="B42" s="100"/>
      <c r="C42" s="101"/>
      <c r="D42" s="163"/>
      <c r="E42" s="163"/>
      <c r="F42" s="169"/>
      <c r="G42" s="165"/>
      <c r="H42" s="163"/>
      <c r="I42" s="169"/>
      <c r="J42" s="167"/>
      <c r="L42" s="100"/>
      <c r="M42" s="107"/>
      <c r="N42" s="163"/>
      <c r="O42" s="163"/>
      <c r="P42" s="169"/>
      <c r="Q42" s="165"/>
      <c r="R42" s="163"/>
      <c r="S42" s="169"/>
      <c r="T42" s="167"/>
      <c r="V42" s="100"/>
      <c r="W42" s="107"/>
      <c r="X42" s="163"/>
      <c r="Y42" s="163"/>
      <c r="Z42" s="169"/>
      <c r="AA42" s="165"/>
      <c r="AB42" s="163"/>
      <c r="AC42" s="169"/>
      <c r="AD42" s="167"/>
    </row>
    <row r="43" spans="2:30" ht="12.75">
      <c r="B43" s="102"/>
      <c r="C43" s="103"/>
      <c r="D43" s="170"/>
      <c r="E43" s="170"/>
      <c r="F43" s="171" t="s">
        <v>234</v>
      </c>
      <c r="G43" s="172"/>
      <c r="H43" s="170"/>
      <c r="I43" s="171" t="s">
        <v>234</v>
      </c>
      <c r="J43" s="173"/>
      <c r="L43" s="102"/>
      <c r="M43" s="108"/>
      <c r="N43" s="170"/>
      <c r="O43" s="170"/>
      <c r="P43" s="171" t="s">
        <v>234</v>
      </c>
      <c r="Q43" s="172"/>
      <c r="R43" s="170"/>
      <c r="S43" s="171" t="s">
        <v>234</v>
      </c>
      <c r="T43" s="173"/>
      <c r="V43" s="102"/>
      <c r="W43" s="108"/>
      <c r="X43" s="170"/>
      <c r="Y43" s="170"/>
      <c r="Z43" s="171" t="s">
        <v>234</v>
      </c>
      <c r="AA43" s="172"/>
      <c r="AB43" s="170"/>
      <c r="AC43" s="171" t="s">
        <v>234</v>
      </c>
      <c r="AD43" s="173"/>
    </row>
    <row r="44" spans="2:30" ht="12.75">
      <c r="B44" s="100"/>
      <c r="C44" s="101"/>
      <c r="D44" s="163"/>
      <c r="E44" s="163"/>
      <c r="F44" s="169"/>
      <c r="G44" s="165"/>
      <c r="H44" s="163"/>
      <c r="I44" s="169"/>
      <c r="J44" s="167"/>
      <c r="L44" s="100"/>
      <c r="M44" s="107"/>
      <c r="N44" s="163"/>
      <c r="O44" s="163"/>
      <c r="P44" s="169"/>
      <c r="Q44" s="165"/>
      <c r="R44" s="163"/>
      <c r="S44" s="169"/>
      <c r="T44" s="167"/>
      <c r="V44" s="100"/>
      <c r="W44" s="107"/>
      <c r="X44" s="163"/>
      <c r="Y44" s="163"/>
      <c r="Z44" s="169"/>
      <c r="AA44" s="165"/>
      <c r="AB44" s="163"/>
      <c r="AC44" s="169"/>
      <c r="AD44" s="167"/>
    </row>
    <row r="45" spans="2:30" ht="12.75">
      <c r="B45" s="102"/>
      <c r="C45" s="103"/>
      <c r="D45" s="170"/>
      <c r="E45" s="170"/>
      <c r="F45" s="171" t="s">
        <v>234</v>
      </c>
      <c r="G45" s="172"/>
      <c r="H45" s="170"/>
      <c r="I45" s="171" t="s">
        <v>234</v>
      </c>
      <c r="J45" s="173"/>
      <c r="L45" s="102"/>
      <c r="M45" s="108"/>
      <c r="N45" s="170"/>
      <c r="O45" s="170"/>
      <c r="P45" s="171" t="s">
        <v>234</v>
      </c>
      <c r="Q45" s="172"/>
      <c r="R45" s="170"/>
      <c r="S45" s="171" t="s">
        <v>234</v>
      </c>
      <c r="T45" s="173"/>
      <c r="V45" s="102"/>
      <c r="W45" s="108"/>
      <c r="X45" s="170"/>
      <c r="Y45" s="170"/>
      <c r="Z45" s="171" t="s">
        <v>234</v>
      </c>
      <c r="AA45" s="172"/>
      <c r="AB45" s="170"/>
      <c r="AC45" s="171" t="s">
        <v>234</v>
      </c>
      <c r="AD45" s="173"/>
    </row>
    <row r="46" spans="2:30" ht="12.75">
      <c r="B46" s="100"/>
      <c r="C46" s="101"/>
      <c r="D46" s="163"/>
      <c r="E46" s="163"/>
      <c r="F46" s="169"/>
      <c r="G46" s="165"/>
      <c r="H46" s="163"/>
      <c r="I46" s="169"/>
      <c r="J46" s="167"/>
      <c r="L46" s="100"/>
      <c r="M46" s="107"/>
      <c r="N46" s="163"/>
      <c r="O46" s="163"/>
      <c r="P46" s="169"/>
      <c r="Q46" s="165"/>
      <c r="R46" s="163"/>
      <c r="S46" s="169"/>
      <c r="T46" s="167"/>
      <c r="V46" s="100"/>
      <c r="W46" s="107"/>
      <c r="X46" s="163"/>
      <c r="Y46" s="163"/>
      <c r="Z46" s="169"/>
      <c r="AA46" s="165"/>
      <c r="AB46" s="163"/>
      <c r="AC46" s="169"/>
      <c r="AD46" s="167"/>
    </row>
    <row r="47" spans="2:30" ht="12.75">
      <c r="B47" s="102"/>
      <c r="C47" s="103"/>
      <c r="D47" s="170"/>
      <c r="E47" s="170"/>
      <c r="F47" s="171" t="s">
        <v>234</v>
      </c>
      <c r="G47" s="172"/>
      <c r="H47" s="170"/>
      <c r="I47" s="171" t="s">
        <v>234</v>
      </c>
      <c r="J47" s="173"/>
      <c r="L47" s="102"/>
      <c r="M47" s="108"/>
      <c r="N47" s="170"/>
      <c r="O47" s="170"/>
      <c r="P47" s="171" t="s">
        <v>234</v>
      </c>
      <c r="Q47" s="172"/>
      <c r="R47" s="170"/>
      <c r="S47" s="171" t="s">
        <v>234</v>
      </c>
      <c r="T47" s="173"/>
      <c r="V47" s="102"/>
      <c r="W47" s="108"/>
      <c r="X47" s="170"/>
      <c r="Y47" s="170"/>
      <c r="Z47" s="171" t="s">
        <v>234</v>
      </c>
      <c r="AA47" s="172"/>
      <c r="AB47" s="170"/>
      <c r="AC47" s="171" t="s">
        <v>234</v>
      </c>
      <c r="AD47" s="173"/>
    </row>
    <row r="48" spans="2:30" ht="12.75">
      <c r="B48" s="100"/>
      <c r="C48" s="101"/>
      <c r="D48" s="163"/>
      <c r="E48" s="163"/>
      <c r="F48" s="169"/>
      <c r="G48" s="165"/>
      <c r="H48" s="163"/>
      <c r="I48" s="169"/>
      <c r="J48" s="167"/>
      <c r="L48" s="100"/>
      <c r="M48" s="107"/>
      <c r="N48" s="163"/>
      <c r="O48" s="163"/>
      <c r="P48" s="169"/>
      <c r="Q48" s="165"/>
      <c r="R48" s="163"/>
      <c r="S48" s="169"/>
      <c r="T48" s="167"/>
      <c r="V48" s="100"/>
      <c r="W48" s="107"/>
      <c r="X48" s="163"/>
      <c r="Y48" s="163"/>
      <c r="Z48" s="169"/>
      <c r="AA48" s="165"/>
      <c r="AB48" s="163"/>
      <c r="AC48" s="169"/>
      <c r="AD48" s="167"/>
    </row>
    <row r="49" spans="2:30" ht="12.75">
      <c r="B49" s="102"/>
      <c r="C49" s="103"/>
      <c r="D49" s="170"/>
      <c r="E49" s="170"/>
      <c r="F49" s="171" t="s">
        <v>234</v>
      </c>
      <c r="G49" s="172"/>
      <c r="H49" s="170"/>
      <c r="I49" s="171" t="s">
        <v>234</v>
      </c>
      <c r="J49" s="173"/>
      <c r="L49" s="102"/>
      <c r="M49" s="108"/>
      <c r="N49" s="170"/>
      <c r="O49" s="170"/>
      <c r="P49" s="171" t="s">
        <v>234</v>
      </c>
      <c r="Q49" s="172"/>
      <c r="R49" s="170"/>
      <c r="S49" s="171" t="s">
        <v>234</v>
      </c>
      <c r="T49" s="173"/>
      <c r="V49" s="102"/>
      <c r="W49" s="108"/>
      <c r="X49" s="170"/>
      <c r="Y49" s="170"/>
      <c r="Z49" s="171" t="s">
        <v>234</v>
      </c>
      <c r="AA49" s="172"/>
      <c r="AB49" s="170"/>
      <c r="AC49" s="171" t="s">
        <v>234</v>
      </c>
      <c r="AD49" s="173"/>
    </row>
    <row r="50" spans="2:30" ht="13.5" thickBot="1">
      <c r="B50" s="104"/>
      <c r="C50" s="105"/>
      <c r="D50" s="174"/>
      <c r="E50" s="174"/>
      <c r="F50" s="175"/>
      <c r="G50" s="177"/>
      <c r="H50" s="174"/>
      <c r="I50" s="175"/>
      <c r="J50" s="176"/>
      <c r="L50" s="104"/>
      <c r="M50" s="109"/>
      <c r="N50" s="174"/>
      <c r="O50" s="174"/>
      <c r="P50" s="175"/>
      <c r="Q50" s="177"/>
      <c r="R50" s="174"/>
      <c r="S50" s="175"/>
      <c r="T50" s="176"/>
      <c r="V50" s="104"/>
      <c r="W50" s="109"/>
      <c r="X50" s="174"/>
      <c r="Y50" s="174"/>
      <c r="Z50" s="175"/>
      <c r="AA50" s="177"/>
      <c r="AB50" s="174"/>
      <c r="AC50" s="175"/>
      <c r="AD50" s="176"/>
    </row>
    <row r="51" spans="2:30" ht="12.75" customHeight="1">
      <c r="B51" s="182" t="s">
        <v>287</v>
      </c>
      <c r="C51" s="178"/>
      <c r="D51" s="170"/>
      <c r="E51" s="170"/>
      <c r="F51" s="171" t="s">
        <v>234</v>
      </c>
      <c r="G51" s="172"/>
      <c r="H51" s="170"/>
      <c r="I51" s="171" t="s">
        <v>234</v>
      </c>
      <c r="J51" s="173"/>
      <c r="L51" s="182" t="s">
        <v>287</v>
      </c>
      <c r="M51" s="178"/>
      <c r="N51" s="170"/>
      <c r="O51" s="170"/>
      <c r="P51" s="171" t="s">
        <v>234</v>
      </c>
      <c r="Q51" s="172"/>
      <c r="R51" s="170"/>
      <c r="S51" s="171" t="s">
        <v>234</v>
      </c>
      <c r="T51" s="173"/>
      <c r="V51" s="182" t="s">
        <v>287</v>
      </c>
      <c r="W51" s="178"/>
      <c r="X51" s="170"/>
      <c r="Y51" s="170"/>
      <c r="Z51" s="171" t="s">
        <v>234</v>
      </c>
      <c r="AA51" s="172"/>
      <c r="AB51" s="170"/>
      <c r="AC51" s="171" t="s">
        <v>234</v>
      </c>
      <c r="AD51" s="173"/>
    </row>
    <row r="52" spans="2:30" ht="13.5" thickBot="1">
      <c r="B52" s="183"/>
      <c r="C52" s="179"/>
      <c r="D52" s="174"/>
      <c r="E52" s="174"/>
      <c r="F52" s="175"/>
      <c r="G52" s="177"/>
      <c r="H52" s="174"/>
      <c r="I52" s="175"/>
      <c r="J52" s="176"/>
      <c r="L52" s="183"/>
      <c r="M52" s="179"/>
      <c r="N52" s="174"/>
      <c r="O52" s="174"/>
      <c r="P52" s="175"/>
      <c r="Q52" s="177"/>
      <c r="R52" s="174"/>
      <c r="S52" s="175"/>
      <c r="T52" s="176"/>
      <c r="V52" s="183"/>
      <c r="W52" s="179"/>
      <c r="X52" s="174"/>
      <c r="Y52" s="174"/>
      <c r="Z52" s="175"/>
      <c r="AA52" s="177"/>
      <c r="AB52" s="174"/>
      <c r="AC52" s="175"/>
      <c r="AD52" s="176"/>
    </row>
    <row r="53" spans="2:30" ht="12.75" customHeight="1">
      <c r="B53" s="110" t="s">
        <v>288</v>
      </c>
      <c r="C53" s="180" t="s">
        <v>289</v>
      </c>
      <c r="D53" s="170"/>
      <c r="E53" s="170"/>
      <c r="F53" s="171" t="s">
        <v>234</v>
      </c>
      <c r="G53" s="172"/>
      <c r="H53" s="170"/>
      <c r="I53" s="171" t="s">
        <v>234</v>
      </c>
      <c r="J53" s="173"/>
      <c r="L53" s="110" t="s">
        <v>288</v>
      </c>
      <c r="M53" s="180" t="s">
        <v>289</v>
      </c>
      <c r="N53" s="170"/>
      <c r="O53" s="170"/>
      <c r="P53" s="171" t="s">
        <v>234</v>
      </c>
      <c r="Q53" s="172"/>
      <c r="R53" s="170"/>
      <c r="S53" s="171" t="s">
        <v>234</v>
      </c>
      <c r="T53" s="173"/>
      <c r="V53" s="110" t="s">
        <v>288</v>
      </c>
      <c r="W53" s="180" t="s">
        <v>289</v>
      </c>
      <c r="X53" s="170"/>
      <c r="Y53" s="170"/>
      <c r="Z53" s="171" t="s">
        <v>234</v>
      </c>
      <c r="AA53" s="172"/>
      <c r="AB53" s="170"/>
      <c r="AC53" s="171" t="s">
        <v>234</v>
      </c>
      <c r="AD53" s="173"/>
    </row>
    <row r="54" spans="2:30" ht="13.5" thickBot="1">
      <c r="B54" s="111"/>
      <c r="C54" s="181"/>
      <c r="D54" s="174"/>
      <c r="E54" s="174"/>
      <c r="F54" s="175"/>
      <c r="G54" s="177"/>
      <c r="H54" s="174"/>
      <c r="I54" s="175"/>
      <c r="J54" s="176"/>
      <c r="L54" s="111"/>
      <c r="M54" s="181"/>
      <c r="N54" s="174"/>
      <c r="O54" s="174"/>
      <c r="P54" s="175"/>
      <c r="Q54" s="177"/>
      <c r="R54" s="174"/>
      <c r="S54" s="175"/>
      <c r="T54" s="176"/>
      <c r="V54" s="111"/>
      <c r="W54" s="181"/>
      <c r="X54" s="174"/>
      <c r="Y54" s="174"/>
      <c r="Z54" s="175"/>
      <c r="AA54" s="177"/>
      <c r="AB54" s="174"/>
      <c r="AC54" s="175"/>
      <c r="AD54" s="176"/>
    </row>
    <row r="55" ht="8.25" customHeight="1"/>
  </sheetData>
  <sheetProtection/>
  <mergeCells count="540">
    <mergeCell ref="M17:M18"/>
    <mergeCell ref="W17:W18"/>
    <mergeCell ref="C35:C36"/>
    <mergeCell ref="M35:M36"/>
    <mergeCell ref="W35:W36"/>
    <mergeCell ref="C53:C54"/>
    <mergeCell ref="M53:M54"/>
    <mergeCell ref="W53:W54"/>
    <mergeCell ref="M33:M34"/>
    <mergeCell ref="V33:V34"/>
    <mergeCell ref="W33:W34"/>
    <mergeCell ref="V51:V52"/>
    <mergeCell ref="W51:W52"/>
    <mergeCell ref="B15:B16"/>
    <mergeCell ref="L15:L16"/>
    <mergeCell ref="M15:M16"/>
    <mergeCell ref="V15:V16"/>
    <mergeCell ref="W15:W16"/>
    <mergeCell ref="L51:L52"/>
    <mergeCell ref="M51:M52"/>
    <mergeCell ref="B51:B52"/>
    <mergeCell ref="C51:C52"/>
    <mergeCell ref="AC51:AC52"/>
    <mergeCell ref="AD51:AD52"/>
    <mergeCell ref="X53:X54"/>
    <mergeCell ref="Y53:Y54"/>
    <mergeCell ref="Z53:Z54"/>
    <mergeCell ref="AA53:AA54"/>
    <mergeCell ref="AB53:AB54"/>
    <mergeCell ref="AC53:AC54"/>
    <mergeCell ref="AD53:AD54"/>
    <mergeCell ref="X51:X52"/>
    <mergeCell ref="Y51:Y52"/>
    <mergeCell ref="Z51:Z52"/>
    <mergeCell ref="AA51:AA52"/>
    <mergeCell ref="AB51:AB52"/>
    <mergeCell ref="AD47:AD48"/>
    <mergeCell ref="X49:X50"/>
    <mergeCell ref="Y49:Y50"/>
    <mergeCell ref="Z49:Z50"/>
    <mergeCell ref="AA49:AA50"/>
    <mergeCell ref="AB49:AB50"/>
    <mergeCell ref="AC49:AC50"/>
    <mergeCell ref="AD49:AD50"/>
    <mergeCell ref="X47:X48"/>
    <mergeCell ref="Y47:Y48"/>
    <mergeCell ref="Z47:Z48"/>
    <mergeCell ref="AA47:AA48"/>
    <mergeCell ref="AB47:AB48"/>
    <mergeCell ref="AC47:AC48"/>
    <mergeCell ref="AD43:AD44"/>
    <mergeCell ref="X45:X46"/>
    <mergeCell ref="Y45:Y46"/>
    <mergeCell ref="Z45:Z46"/>
    <mergeCell ref="AA45:AA46"/>
    <mergeCell ref="AB45:AB46"/>
    <mergeCell ref="AC45:AC46"/>
    <mergeCell ref="AD45:AD46"/>
    <mergeCell ref="X43:X44"/>
    <mergeCell ref="Y43:Y44"/>
    <mergeCell ref="Z43:Z44"/>
    <mergeCell ref="AA43:AA44"/>
    <mergeCell ref="AB43:AB44"/>
    <mergeCell ref="AC43:AC44"/>
    <mergeCell ref="AC39:AC40"/>
    <mergeCell ref="AD39:AD40"/>
    <mergeCell ref="X41:X42"/>
    <mergeCell ref="Y41:Y42"/>
    <mergeCell ref="Z41:Z42"/>
    <mergeCell ref="AA41:AA42"/>
    <mergeCell ref="AB41:AB42"/>
    <mergeCell ref="AC41:AC42"/>
    <mergeCell ref="AD41:AD42"/>
    <mergeCell ref="V38:W38"/>
    <mergeCell ref="X39:X40"/>
    <mergeCell ref="Y39:Y40"/>
    <mergeCell ref="Z39:Z40"/>
    <mergeCell ref="AA39:AA40"/>
    <mergeCell ref="AB39:AB40"/>
    <mergeCell ref="AC35:AC36"/>
    <mergeCell ref="AD35:AD36"/>
    <mergeCell ref="X35:X36"/>
    <mergeCell ref="Y35:Y36"/>
    <mergeCell ref="Z35:Z36"/>
    <mergeCell ref="AA35:AA36"/>
    <mergeCell ref="AB35:AB36"/>
    <mergeCell ref="AD31:AD32"/>
    <mergeCell ref="X33:X34"/>
    <mergeCell ref="Y33:Y34"/>
    <mergeCell ref="Z33:Z34"/>
    <mergeCell ref="AA33:AA34"/>
    <mergeCell ref="AB33:AB34"/>
    <mergeCell ref="AC33:AC34"/>
    <mergeCell ref="AD33:AD34"/>
    <mergeCell ref="X31:X32"/>
    <mergeCell ref="Y31:Y32"/>
    <mergeCell ref="Z31:Z32"/>
    <mergeCell ref="AA31:AA32"/>
    <mergeCell ref="AB31:AB32"/>
    <mergeCell ref="AC31:AC32"/>
    <mergeCell ref="AD27:AD28"/>
    <mergeCell ref="X29:X30"/>
    <mergeCell ref="Y29:Y30"/>
    <mergeCell ref="Z29:Z30"/>
    <mergeCell ref="AA29:AA30"/>
    <mergeCell ref="AB29:AB30"/>
    <mergeCell ref="Y23:Y24"/>
    <mergeCell ref="AC29:AC30"/>
    <mergeCell ref="AD29:AD30"/>
    <mergeCell ref="X27:X28"/>
    <mergeCell ref="Y27:Y28"/>
    <mergeCell ref="Z27:Z28"/>
    <mergeCell ref="AA27:AA28"/>
    <mergeCell ref="AB27:AB28"/>
    <mergeCell ref="AC27:AC28"/>
    <mergeCell ref="AB21:AB22"/>
    <mergeCell ref="AD23:AD24"/>
    <mergeCell ref="X25:X26"/>
    <mergeCell ref="Y25:Y26"/>
    <mergeCell ref="Z25:Z26"/>
    <mergeCell ref="AA25:AA26"/>
    <mergeCell ref="AB25:AB26"/>
    <mergeCell ref="AC25:AC26"/>
    <mergeCell ref="AD25:AD26"/>
    <mergeCell ref="X23:X24"/>
    <mergeCell ref="Y15:Y16"/>
    <mergeCell ref="Z23:Z24"/>
    <mergeCell ref="AA23:AA24"/>
    <mergeCell ref="AB23:AB24"/>
    <mergeCell ref="AC23:AC24"/>
    <mergeCell ref="V20:W20"/>
    <mergeCell ref="X21:X22"/>
    <mergeCell ref="Y21:Y22"/>
    <mergeCell ref="Z21:Z22"/>
    <mergeCell ref="AA21:AA22"/>
    <mergeCell ref="X17:X18"/>
    <mergeCell ref="Y17:Y18"/>
    <mergeCell ref="Z17:Z18"/>
    <mergeCell ref="AA17:AA18"/>
    <mergeCell ref="AB17:AB18"/>
    <mergeCell ref="AC17:AC18"/>
    <mergeCell ref="Z15:Z16"/>
    <mergeCell ref="AA15:AA16"/>
    <mergeCell ref="AB15:AB16"/>
    <mergeCell ref="AC15:AC16"/>
    <mergeCell ref="AC21:AC22"/>
    <mergeCell ref="AD11:AD12"/>
    <mergeCell ref="AD13:AD14"/>
    <mergeCell ref="AD21:AD22"/>
    <mergeCell ref="AD15:AD16"/>
    <mergeCell ref="AD17:AD18"/>
    <mergeCell ref="X13:X14"/>
    <mergeCell ref="Y13:Y14"/>
    <mergeCell ref="Z13:Z14"/>
    <mergeCell ref="AA13:AA14"/>
    <mergeCell ref="AB13:AB14"/>
    <mergeCell ref="AC13:AC14"/>
    <mergeCell ref="AA9:AA10"/>
    <mergeCell ref="AB9:AB10"/>
    <mergeCell ref="AC9:AC10"/>
    <mergeCell ref="AD9:AD10"/>
    <mergeCell ref="X11:X12"/>
    <mergeCell ref="Y11:Y12"/>
    <mergeCell ref="Z11:Z12"/>
    <mergeCell ref="AA11:AA12"/>
    <mergeCell ref="AB11:AB12"/>
    <mergeCell ref="AC11:AC12"/>
    <mergeCell ref="AD5:AD6"/>
    <mergeCell ref="X7:X8"/>
    <mergeCell ref="Y7:Y8"/>
    <mergeCell ref="Z7:Z8"/>
    <mergeCell ref="AA7:AA8"/>
    <mergeCell ref="AB7:AB8"/>
    <mergeCell ref="AC7:AC8"/>
    <mergeCell ref="AD7:AD8"/>
    <mergeCell ref="AA3:AA4"/>
    <mergeCell ref="AB3:AB4"/>
    <mergeCell ref="AC3:AC4"/>
    <mergeCell ref="AD3:AD4"/>
    <mergeCell ref="X5:X6"/>
    <mergeCell ref="Y5:Y6"/>
    <mergeCell ref="Z5:Z6"/>
    <mergeCell ref="AA5:AA6"/>
    <mergeCell ref="AB5:AB6"/>
    <mergeCell ref="AC5:AC6"/>
    <mergeCell ref="T53:T54"/>
    <mergeCell ref="N51:N52"/>
    <mergeCell ref="V2:W2"/>
    <mergeCell ref="X3:X4"/>
    <mergeCell ref="Y3:Y4"/>
    <mergeCell ref="Z3:Z4"/>
    <mergeCell ref="X9:X10"/>
    <mergeCell ref="Y9:Y10"/>
    <mergeCell ref="Z9:Z10"/>
    <mergeCell ref="X15:X16"/>
    <mergeCell ref="N53:N54"/>
    <mergeCell ref="O53:O54"/>
    <mergeCell ref="P53:P54"/>
    <mergeCell ref="Q53:Q54"/>
    <mergeCell ref="R53:R54"/>
    <mergeCell ref="S53:S54"/>
    <mergeCell ref="N49:N50"/>
    <mergeCell ref="O49:O50"/>
    <mergeCell ref="P49:P50"/>
    <mergeCell ref="Q49:Q50"/>
    <mergeCell ref="R49:R50"/>
    <mergeCell ref="S51:S52"/>
    <mergeCell ref="S47:S48"/>
    <mergeCell ref="O51:O52"/>
    <mergeCell ref="P51:P52"/>
    <mergeCell ref="Q51:Q52"/>
    <mergeCell ref="R51:R52"/>
    <mergeCell ref="T47:T48"/>
    <mergeCell ref="T51:T52"/>
    <mergeCell ref="T45:T46"/>
    <mergeCell ref="N43:N44"/>
    <mergeCell ref="O43:O44"/>
    <mergeCell ref="S49:S50"/>
    <mergeCell ref="T49:T50"/>
    <mergeCell ref="N47:N48"/>
    <mergeCell ref="O47:O48"/>
    <mergeCell ref="P47:P48"/>
    <mergeCell ref="Q47:Q48"/>
    <mergeCell ref="R47:R48"/>
    <mergeCell ref="N45:N46"/>
    <mergeCell ref="O45:O46"/>
    <mergeCell ref="P45:P46"/>
    <mergeCell ref="Q45:Q46"/>
    <mergeCell ref="R45:R46"/>
    <mergeCell ref="S45:S46"/>
    <mergeCell ref="P43:P44"/>
    <mergeCell ref="Q43:Q44"/>
    <mergeCell ref="R43:R44"/>
    <mergeCell ref="S43:S44"/>
    <mergeCell ref="S39:S40"/>
    <mergeCell ref="T39:T40"/>
    <mergeCell ref="T41:T42"/>
    <mergeCell ref="T43:T44"/>
    <mergeCell ref="N41:N42"/>
    <mergeCell ref="O41:O42"/>
    <mergeCell ref="P41:P42"/>
    <mergeCell ref="Q41:Q42"/>
    <mergeCell ref="R41:R42"/>
    <mergeCell ref="S41:S42"/>
    <mergeCell ref="L38:M38"/>
    <mergeCell ref="N39:N40"/>
    <mergeCell ref="O39:O40"/>
    <mergeCell ref="P39:P40"/>
    <mergeCell ref="Q39:Q40"/>
    <mergeCell ref="R39:R40"/>
    <mergeCell ref="S35:S36"/>
    <mergeCell ref="T35:T36"/>
    <mergeCell ref="N35:N36"/>
    <mergeCell ref="O35:O36"/>
    <mergeCell ref="P35:P36"/>
    <mergeCell ref="Q35:Q36"/>
    <mergeCell ref="R35:R36"/>
    <mergeCell ref="T31:T32"/>
    <mergeCell ref="N33:N34"/>
    <mergeCell ref="O33:O34"/>
    <mergeCell ref="P33:P34"/>
    <mergeCell ref="Q33:Q34"/>
    <mergeCell ref="R33:R34"/>
    <mergeCell ref="S33:S34"/>
    <mergeCell ref="T33:T34"/>
    <mergeCell ref="S31:S32"/>
    <mergeCell ref="L33:L34"/>
    <mergeCell ref="N31:N32"/>
    <mergeCell ref="O31:O32"/>
    <mergeCell ref="P31:P32"/>
    <mergeCell ref="Q31:Q32"/>
    <mergeCell ref="R31:R32"/>
    <mergeCell ref="T27:T28"/>
    <mergeCell ref="N29:N30"/>
    <mergeCell ref="O29:O30"/>
    <mergeCell ref="P29:P30"/>
    <mergeCell ref="Q29:Q30"/>
    <mergeCell ref="R29:R30"/>
    <mergeCell ref="S29:S30"/>
    <mergeCell ref="T29:T30"/>
    <mergeCell ref="N27:N28"/>
    <mergeCell ref="O27:O28"/>
    <mergeCell ref="P27:P28"/>
    <mergeCell ref="Q27:Q28"/>
    <mergeCell ref="R27:R28"/>
    <mergeCell ref="S27:S28"/>
    <mergeCell ref="T23:T24"/>
    <mergeCell ref="N25:N26"/>
    <mergeCell ref="O25:O26"/>
    <mergeCell ref="P25:P26"/>
    <mergeCell ref="Q25:Q26"/>
    <mergeCell ref="R25:R26"/>
    <mergeCell ref="S25:S26"/>
    <mergeCell ref="T25:T26"/>
    <mergeCell ref="N23:N24"/>
    <mergeCell ref="O23:O24"/>
    <mergeCell ref="P23:P24"/>
    <mergeCell ref="Q23:Q24"/>
    <mergeCell ref="R23:R24"/>
    <mergeCell ref="S23:S24"/>
    <mergeCell ref="L20:M20"/>
    <mergeCell ref="N21:N22"/>
    <mergeCell ref="O21:O22"/>
    <mergeCell ref="P21:P22"/>
    <mergeCell ref="Q21:Q22"/>
    <mergeCell ref="R21:R22"/>
    <mergeCell ref="S21:S22"/>
    <mergeCell ref="T21:T22"/>
    <mergeCell ref="S15:S16"/>
    <mergeCell ref="T15:T16"/>
    <mergeCell ref="N17:N18"/>
    <mergeCell ref="O17:O18"/>
    <mergeCell ref="P17:P18"/>
    <mergeCell ref="Q17:Q18"/>
    <mergeCell ref="R17:R18"/>
    <mergeCell ref="S17:S18"/>
    <mergeCell ref="T17:T18"/>
    <mergeCell ref="N15:N16"/>
    <mergeCell ref="O15:O16"/>
    <mergeCell ref="P15:P16"/>
    <mergeCell ref="Q15:Q16"/>
    <mergeCell ref="R15:R16"/>
    <mergeCell ref="T11:T12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S3:S4"/>
    <mergeCell ref="T3:T4"/>
    <mergeCell ref="N5:N6"/>
    <mergeCell ref="O5:O6"/>
    <mergeCell ref="P5:P6"/>
    <mergeCell ref="Q5:Q6"/>
    <mergeCell ref="R5:R6"/>
    <mergeCell ref="S5:S6"/>
    <mergeCell ref="T5:T6"/>
    <mergeCell ref="L2:M2"/>
    <mergeCell ref="N3:N4"/>
    <mergeCell ref="O3:O4"/>
    <mergeCell ref="P3:P4"/>
    <mergeCell ref="Q3:Q4"/>
    <mergeCell ref="R3:R4"/>
    <mergeCell ref="I53:I54"/>
    <mergeCell ref="J53:J54"/>
    <mergeCell ref="D53:D54"/>
    <mergeCell ref="E53:E54"/>
    <mergeCell ref="F53:F54"/>
    <mergeCell ref="G53:G54"/>
    <mergeCell ref="H53:H54"/>
    <mergeCell ref="J49:J50"/>
    <mergeCell ref="D51:D52"/>
    <mergeCell ref="E51:E52"/>
    <mergeCell ref="F51:F52"/>
    <mergeCell ref="G51:G52"/>
    <mergeCell ref="H51:H52"/>
    <mergeCell ref="I51:I52"/>
    <mergeCell ref="J51:J52"/>
    <mergeCell ref="D49:D50"/>
    <mergeCell ref="E49:E50"/>
    <mergeCell ref="F49:F50"/>
    <mergeCell ref="G49:G50"/>
    <mergeCell ref="H49:H50"/>
    <mergeCell ref="I49:I50"/>
    <mergeCell ref="J45:J46"/>
    <mergeCell ref="D47:D48"/>
    <mergeCell ref="E47:E48"/>
    <mergeCell ref="F47:F48"/>
    <mergeCell ref="G47:G48"/>
    <mergeCell ref="H47:H48"/>
    <mergeCell ref="I47:I48"/>
    <mergeCell ref="J47:J48"/>
    <mergeCell ref="D45:D46"/>
    <mergeCell ref="E45:E46"/>
    <mergeCell ref="F45:F46"/>
    <mergeCell ref="G45:G46"/>
    <mergeCell ref="H45:H46"/>
    <mergeCell ref="I45:I46"/>
    <mergeCell ref="J41:J42"/>
    <mergeCell ref="D43:D44"/>
    <mergeCell ref="E43:E44"/>
    <mergeCell ref="F43:F44"/>
    <mergeCell ref="G43:G44"/>
    <mergeCell ref="H43:H44"/>
    <mergeCell ref="I43:I44"/>
    <mergeCell ref="J43:J44"/>
    <mergeCell ref="D41:D42"/>
    <mergeCell ref="E41:E42"/>
    <mergeCell ref="F41:F42"/>
    <mergeCell ref="G41:G42"/>
    <mergeCell ref="H41:H42"/>
    <mergeCell ref="I41:I42"/>
    <mergeCell ref="B38:C38"/>
    <mergeCell ref="D39:D40"/>
    <mergeCell ref="E39:E40"/>
    <mergeCell ref="F39:F40"/>
    <mergeCell ref="G39:G40"/>
    <mergeCell ref="H39:H40"/>
    <mergeCell ref="I39:I40"/>
    <mergeCell ref="J39:J40"/>
    <mergeCell ref="I33:I34"/>
    <mergeCell ref="J33:J34"/>
    <mergeCell ref="D35:D36"/>
    <mergeCell ref="E35:E36"/>
    <mergeCell ref="F35:F36"/>
    <mergeCell ref="G35:G36"/>
    <mergeCell ref="H35:H36"/>
    <mergeCell ref="I35:I36"/>
    <mergeCell ref="J35:J36"/>
    <mergeCell ref="D33:D34"/>
    <mergeCell ref="E33:E34"/>
    <mergeCell ref="F33:F34"/>
    <mergeCell ref="G33:G34"/>
    <mergeCell ref="H33:H34"/>
    <mergeCell ref="B33:B34"/>
    <mergeCell ref="C33:C34"/>
    <mergeCell ref="J29:J30"/>
    <mergeCell ref="D31:D32"/>
    <mergeCell ref="E31:E32"/>
    <mergeCell ref="F31:F32"/>
    <mergeCell ref="G31:G32"/>
    <mergeCell ref="H31:H32"/>
    <mergeCell ref="I31:I32"/>
    <mergeCell ref="J31:J32"/>
    <mergeCell ref="J27:J28"/>
    <mergeCell ref="D25:D26"/>
    <mergeCell ref="E25:E26"/>
    <mergeCell ref="D29:D30"/>
    <mergeCell ref="E29:E30"/>
    <mergeCell ref="F29:F30"/>
    <mergeCell ref="G29:G30"/>
    <mergeCell ref="H29:H30"/>
    <mergeCell ref="I29:I30"/>
    <mergeCell ref="D27:D28"/>
    <mergeCell ref="E27:E28"/>
    <mergeCell ref="F27:F28"/>
    <mergeCell ref="G27:G28"/>
    <mergeCell ref="H27:H28"/>
    <mergeCell ref="I27:I28"/>
    <mergeCell ref="F25:F26"/>
    <mergeCell ref="G25:G26"/>
    <mergeCell ref="H25:H26"/>
    <mergeCell ref="I25:I26"/>
    <mergeCell ref="I21:I22"/>
    <mergeCell ref="J21:J22"/>
    <mergeCell ref="J23:J24"/>
    <mergeCell ref="J25:J26"/>
    <mergeCell ref="D23:D24"/>
    <mergeCell ref="E23:E24"/>
    <mergeCell ref="F23:F24"/>
    <mergeCell ref="G23:G24"/>
    <mergeCell ref="H23:H24"/>
    <mergeCell ref="I23:I24"/>
    <mergeCell ref="B20:C20"/>
    <mergeCell ref="D21:D22"/>
    <mergeCell ref="E21:E22"/>
    <mergeCell ref="F21:F22"/>
    <mergeCell ref="G21:G22"/>
    <mergeCell ref="H21:H22"/>
    <mergeCell ref="J17:J18"/>
    <mergeCell ref="C15:C16"/>
    <mergeCell ref="C17:C18"/>
    <mergeCell ref="D17:D18"/>
    <mergeCell ref="E17:E18"/>
    <mergeCell ref="F17:F18"/>
    <mergeCell ref="G17:G18"/>
    <mergeCell ref="E15:E16"/>
    <mergeCell ref="D15:D16"/>
    <mergeCell ref="J15:J16"/>
    <mergeCell ref="E13:E14"/>
    <mergeCell ref="F13:F14"/>
    <mergeCell ref="G13:G14"/>
    <mergeCell ref="H17:H18"/>
    <mergeCell ref="I17:I18"/>
    <mergeCell ref="F15:F16"/>
    <mergeCell ref="G15:G16"/>
    <mergeCell ref="H15:H16"/>
    <mergeCell ref="I15:I16"/>
    <mergeCell ref="D5:D6"/>
    <mergeCell ref="D7:D8"/>
    <mergeCell ref="D9:D10"/>
    <mergeCell ref="D11:D12"/>
    <mergeCell ref="D13:D14"/>
    <mergeCell ref="J13:J14"/>
    <mergeCell ref="E11:E12"/>
    <mergeCell ref="F11:F12"/>
    <mergeCell ref="G11:G12"/>
    <mergeCell ref="H11:H12"/>
    <mergeCell ref="I11:I12"/>
    <mergeCell ref="J11:J12"/>
    <mergeCell ref="H13:H14"/>
    <mergeCell ref="I13:I14"/>
    <mergeCell ref="E9:E10"/>
    <mergeCell ref="F9:F10"/>
    <mergeCell ref="G9:G10"/>
    <mergeCell ref="H9:H10"/>
    <mergeCell ref="I9:I10"/>
    <mergeCell ref="J9:J10"/>
    <mergeCell ref="E7:E8"/>
    <mergeCell ref="F7:F8"/>
    <mergeCell ref="G7:G8"/>
    <mergeCell ref="H7:H8"/>
    <mergeCell ref="I7:I8"/>
    <mergeCell ref="J7:J8"/>
    <mergeCell ref="E5:E6"/>
    <mergeCell ref="F5:F6"/>
    <mergeCell ref="G5:G6"/>
    <mergeCell ref="H5:H6"/>
    <mergeCell ref="I5:I6"/>
    <mergeCell ref="J5:J6"/>
    <mergeCell ref="B2:C2"/>
    <mergeCell ref="E3:E4"/>
    <mergeCell ref="G3:G4"/>
    <mergeCell ref="H3:H4"/>
    <mergeCell ref="J3:J4"/>
    <mergeCell ref="F3:F4"/>
    <mergeCell ref="I3:I4"/>
    <mergeCell ref="D3:D4"/>
  </mergeCells>
  <printOptions/>
  <pageMargins left="0.4330708661417323" right="0.7086614173228347" top="0.4330708661417323" bottom="0.472440944881889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Andrea</cp:lastModifiedBy>
  <cp:lastPrinted>2015-06-14T16:44:48Z</cp:lastPrinted>
  <dcterms:created xsi:type="dcterms:W3CDTF">2001-02-12T07:17:33Z</dcterms:created>
  <dcterms:modified xsi:type="dcterms:W3CDTF">2015-06-14T16:52:58Z</dcterms:modified>
  <cp:category/>
  <cp:version/>
  <cp:contentType/>
  <cp:contentStatus/>
</cp:coreProperties>
</file>